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herine Levy\Documents\TRAVAILLEUR INDEPENDANT\FORMATIONS\FORMATION OPENCLASSROOMS\P2 - Gérez sa trésorerie\"/>
    </mc:Choice>
  </mc:AlternateContent>
  <xr:revisionPtr revIDLastSave="0" documentId="13_ncr:1_{4B3991A4-E460-45C4-9B1A-1ADACFE55C75}" xr6:coauthVersionLast="47" xr6:coauthVersionMax="47" xr10:uidLastSave="{00000000-0000-0000-0000-000000000000}"/>
  <bookViews>
    <workbookView xWindow="-90" yWindow="-90" windowWidth="19380" windowHeight="10065" activeTab="3" xr2:uid="{74EF246F-643D-45F1-9FA3-779DF6FB7A05}"/>
  </bookViews>
  <sheets>
    <sheet name="ETAPE_1" sheetId="1" r:id="rId1"/>
    <sheet name="ETAPE_2" sheetId="2" r:id="rId2"/>
    <sheet name="ETAPE_3" sheetId="3" r:id="rId3"/>
    <sheet name="ETAPE_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8" i="2"/>
  <c r="B10" i="3"/>
  <c r="B9" i="3"/>
  <c r="B7" i="3"/>
  <c r="B4" i="3"/>
  <c r="C12" i="4"/>
  <c r="C6" i="4"/>
  <c r="B23" i="1"/>
  <c r="B20" i="1"/>
  <c r="D25" i="1"/>
  <c r="C25" i="1"/>
  <c r="C23" i="1"/>
  <c r="C15" i="1" s="1"/>
  <c r="D15" i="1"/>
  <c r="D23" i="1"/>
  <c r="D14" i="1"/>
  <c r="C20" i="1"/>
  <c r="C9" i="1"/>
  <c r="B9" i="1"/>
  <c r="B13" i="2" l="1"/>
  <c r="B25" i="1"/>
  <c r="B14" i="1"/>
  <c r="B15" i="1"/>
  <c r="C14" i="1"/>
</calcChain>
</file>

<file path=xl/sharedStrings.xml><?xml version="1.0" encoding="utf-8"?>
<sst xmlns="http://schemas.openxmlformats.org/spreadsheetml/2006/main" count="63" uniqueCount="50">
  <si>
    <t>N</t>
  </si>
  <si>
    <t>N-1</t>
  </si>
  <si>
    <t>N-2</t>
  </si>
  <si>
    <t>Créances clients</t>
  </si>
  <si>
    <t>Dettes fournisseurs</t>
  </si>
  <si>
    <t>Euros</t>
  </si>
  <si>
    <t>Délai de règlements clients (nbre jours)</t>
  </si>
  <si>
    <t>Délai de règlements fournisseurs (nbre jours)</t>
  </si>
  <si>
    <t>BFR en valeur</t>
  </si>
  <si>
    <t>Créances -Dettes</t>
  </si>
  <si>
    <t>N -1</t>
  </si>
  <si>
    <t>Nbre jours</t>
  </si>
  <si>
    <t>taux TVA</t>
  </si>
  <si>
    <t>BFR/CA</t>
  </si>
  <si>
    <t xml:space="preserve"> CA EUROS</t>
  </si>
  <si>
    <t xml:space="preserve">A la fin de l'année de chaque année, l'impact sur la trésorerie est défavorable. </t>
  </si>
  <si>
    <t>L'entreprise devra mettre des plans d'actions en œuvre afin d'améliorer le recouvrement des créances clients, étudier la solvabilité des clients actuels et potentiels.</t>
  </si>
  <si>
    <t>Créance en devises</t>
  </si>
  <si>
    <t>Cours comptant</t>
  </si>
  <si>
    <t>Cours à terme</t>
  </si>
  <si>
    <t>Montant créance encaissée avec la couverture de change</t>
  </si>
  <si>
    <t>Cours à 2 mois</t>
  </si>
  <si>
    <t>Montant encaissé  en cas de hausse de la devise et sans couverture</t>
  </si>
  <si>
    <t>Dépôt à terme</t>
  </si>
  <si>
    <t>Montant</t>
  </si>
  <si>
    <t>Durée 3 mois</t>
  </si>
  <si>
    <t>Montant des intérêts</t>
  </si>
  <si>
    <t>Nbre de jours annuels</t>
  </si>
  <si>
    <t>Commissions</t>
  </si>
  <si>
    <t xml:space="preserve">Revenus nets </t>
  </si>
  <si>
    <t>Affacturage</t>
  </si>
  <si>
    <t>Coût de financement</t>
  </si>
  <si>
    <t>Coût de gestion</t>
  </si>
  <si>
    <t>Encours moyen</t>
  </si>
  <si>
    <t>CA annuel</t>
  </si>
  <si>
    <t>Taux d'intérêt annuel (proportionnel)</t>
  </si>
  <si>
    <t>Montant des commissions</t>
  </si>
  <si>
    <t>Elle devra avec la direction des achats renégocier ses conditions de règlement.</t>
  </si>
  <si>
    <t>Taux</t>
  </si>
  <si>
    <t xml:space="preserve">Montant </t>
  </si>
  <si>
    <t>Coût total de l'affacturage</t>
  </si>
  <si>
    <t>ACHATS EUROS</t>
  </si>
  <si>
    <t>Le BFR augmente chaque année; l'activité de l'entreprise est en hausse mais l'entreprise ne maîtrise pas son BFR.</t>
  </si>
  <si>
    <t>Le délai de règlement clients augmente fortement alors que le délai de règlement fournisseurs reste relativement stable</t>
  </si>
  <si>
    <t>Le ratio BFR/CA augmente également; l'entreprise enregistre une augmentation de son activité mais ne parvient pas à  gérer son BFR.</t>
  </si>
  <si>
    <t>Il serait intéressant d'analyser l'évolution des marges pour voir si l'entreprise WROBEL parvient à maîtriser ses charges.</t>
  </si>
  <si>
    <t>1.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</si>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</sst>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€&quot;;\-#,##0\ &quot;€&quot;"/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?\ _€_-;_-@_-"/>
    <numFmt numFmtId="166" formatCode="[$£-809]#,##0;\-[$£-809]#,##0"/>
    <numFmt numFmtId="167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164" fontId="0" fillId="0" borderId="3" xfId="1" applyNumberFormat="1" applyFont="1" applyBorder="1"/>
    <xf numFmtId="0" fontId="0" fillId="0" borderId="4" xfId="0" applyBorder="1"/>
    <xf numFmtId="164" fontId="0" fillId="0" borderId="4" xfId="1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164" fontId="0" fillId="0" borderId="3" xfId="0" applyNumberFormat="1" applyBorder="1"/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64" fontId="0" fillId="0" borderId="7" xfId="1" applyNumberFormat="1" applyFont="1" applyBorder="1" applyAlignment="1">
      <alignment vertical="center" wrapText="1"/>
    </xf>
    <xf numFmtId="9" fontId="0" fillId="0" borderId="0" xfId="0" applyNumberFormat="1"/>
    <xf numFmtId="164" fontId="0" fillId="0" borderId="7" xfId="0" applyNumberFormat="1" applyBorder="1" applyAlignment="1">
      <alignment vertical="center" wrapText="1"/>
    </xf>
    <xf numFmtId="43" fontId="0" fillId="0" borderId="0" xfId="0" applyNumberFormat="1"/>
    <xf numFmtId="164" fontId="0" fillId="0" borderId="2" xfId="1" applyNumberFormat="1" applyFont="1" applyBorder="1"/>
    <xf numFmtId="10" fontId="0" fillId="0" borderId="3" xfId="0" applyNumberFormat="1" applyBorder="1"/>
    <xf numFmtId="43" fontId="2" fillId="0" borderId="3" xfId="1" applyFont="1" applyBorder="1"/>
    <xf numFmtId="164" fontId="2" fillId="0" borderId="3" xfId="1" applyNumberFormat="1" applyFont="1" applyBorder="1"/>
    <xf numFmtId="0" fontId="2" fillId="3" borderId="4" xfId="0" applyFont="1" applyFill="1" applyBorder="1"/>
    <xf numFmtId="43" fontId="2" fillId="3" borderId="4" xfId="1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3" xfId="0" applyFont="1" applyBorder="1"/>
    <xf numFmtId="0" fontId="2" fillId="0" borderId="2" xfId="0" applyFont="1" applyBorder="1"/>
    <xf numFmtId="165" fontId="0" fillId="0" borderId="3" xfId="0" applyNumberFormat="1" applyBorder="1"/>
    <xf numFmtId="9" fontId="0" fillId="0" borderId="3" xfId="0" applyNumberFormat="1" applyBorder="1"/>
    <xf numFmtId="5" fontId="0" fillId="0" borderId="2" xfId="0" applyNumberFormat="1" applyBorder="1"/>
    <xf numFmtId="5" fontId="0" fillId="0" borderId="3" xfId="0" applyNumberFormat="1" applyBorder="1"/>
    <xf numFmtId="5" fontId="2" fillId="3" borderId="4" xfId="0" applyNumberFormat="1" applyFont="1" applyFill="1" applyBorder="1"/>
    <xf numFmtId="166" fontId="0" fillId="0" borderId="2" xfId="1" applyNumberFormat="1" applyFont="1" applyBorder="1"/>
    <xf numFmtId="167" fontId="0" fillId="0" borderId="3" xfId="1" applyNumberFormat="1" applyFont="1" applyBorder="1"/>
    <xf numFmtId="0" fontId="0" fillId="0" borderId="3" xfId="0" applyBorder="1" applyAlignment="1">
      <alignment wrapText="1"/>
    </xf>
    <xf numFmtId="5" fontId="2" fillId="0" borderId="3" xfId="1" applyNumberFormat="1" applyFont="1" applyBorder="1"/>
    <xf numFmtId="5" fontId="2" fillId="0" borderId="4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F269-814D-48E7-97B8-D11E0E746E95}">
  <dimension ref="A1:D36"/>
  <sheetViews>
    <sheetView topLeftCell="A25" workbookViewId="0">
      <selection activeCell="C37" sqref="C37"/>
    </sheetView>
  </sheetViews>
  <sheetFormatPr baseColWidth="10" defaultRowHeight="14.75" x14ac:dyDescent="0.75"/>
  <cols>
    <col min="1" max="1" width="17.76953125" customWidth="1"/>
    <col min="2" max="2" width="12.26953125" bestFit="1" customWidth="1"/>
    <col min="4" max="4" width="12" bestFit="1" customWidth="1"/>
  </cols>
  <sheetData>
    <row r="1" spans="1:4" x14ac:dyDescent="0.75">
      <c r="A1" s="2"/>
      <c r="B1" s="8" t="s">
        <v>0</v>
      </c>
      <c r="C1" s="8" t="s">
        <v>1</v>
      </c>
      <c r="D1" s="8" t="s">
        <v>2</v>
      </c>
    </row>
    <row r="2" spans="1:4" x14ac:dyDescent="0.75">
      <c r="A2" s="27" t="s">
        <v>5</v>
      </c>
      <c r="B2" s="4"/>
      <c r="C2" s="4"/>
      <c r="D2" s="4"/>
    </row>
    <row r="3" spans="1:4" x14ac:dyDescent="0.75">
      <c r="A3" s="4" t="s">
        <v>3</v>
      </c>
      <c r="B3" s="5">
        <v>1500000</v>
      </c>
      <c r="C3" s="5">
        <v>1200000</v>
      </c>
      <c r="D3" s="5">
        <v>1000000</v>
      </c>
    </row>
    <row r="4" spans="1:4" x14ac:dyDescent="0.75">
      <c r="A4" s="6" t="s">
        <v>4</v>
      </c>
      <c r="B4" s="7">
        <v>345450</v>
      </c>
      <c r="C4" s="7">
        <v>329000</v>
      </c>
      <c r="D4" s="7">
        <v>300000</v>
      </c>
    </row>
    <row r="7" spans="1:4" x14ac:dyDescent="0.75">
      <c r="A7" s="1" t="s">
        <v>8</v>
      </c>
    </row>
    <row r="8" spans="1:4" x14ac:dyDescent="0.75">
      <c r="B8" s="8" t="s">
        <v>0</v>
      </c>
      <c r="C8" s="8" t="s">
        <v>1</v>
      </c>
      <c r="D8" s="8" t="s">
        <v>2</v>
      </c>
    </row>
    <row r="9" spans="1:4" x14ac:dyDescent="0.75">
      <c r="A9" t="s">
        <v>9</v>
      </c>
      <c r="B9" s="11">
        <f>B3-B4</f>
        <v>1154550</v>
      </c>
      <c r="C9" s="11">
        <f>+D9*1.05</f>
        <v>1050000</v>
      </c>
      <c r="D9" s="11">
        <v>1000000</v>
      </c>
    </row>
    <row r="10" spans="1:4" x14ac:dyDescent="0.75">
      <c r="B10" s="7"/>
      <c r="C10" s="7"/>
      <c r="D10" s="7"/>
    </row>
    <row r="13" spans="1:4" x14ac:dyDescent="0.75">
      <c r="B13" s="8" t="s">
        <v>0</v>
      </c>
      <c r="C13" s="8" t="s">
        <v>1</v>
      </c>
      <c r="D13" s="8" t="s">
        <v>2</v>
      </c>
    </row>
    <row r="14" spans="1:4" ht="29.5" x14ac:dyDescent="0.75">
      <c r="A14" s="9" t="s">
        <v>6</v>
      </c>
      <c r="B14" s="11">
        <f>(B3*B16)/(B20*(1+B17))</f>
        <v>83.217753120665748</v>
      </c>
      <c r="C14" s="11">
        <f>(C3*B16)/(C20*(1+B17))</f>
        <v>68.571428571428569</v>
      </c>
      <c r="D14" s="11">
        <f>(D3*B16)/(D20*1.2)</f>
        <v>60</v>
      </c>
    </row>
    <row r="15" spans="1:4" ht="44.25" x14ac:dyDescent="0.75">
      <c r="A15" s="10" t="s">
        <v>7</v>
      </c>
      <c r="B15" s="7">
        <f>B4*B16/(B23*(1+B17))</f>
        <v>47.912621359223301</v>
      </c>
      <c r="C15" s="7">
        <f>+C4*B16/(C23*(1+B17))</f>
        <v>47</v>
      </c>
      <c r="D15" s="7">
        <f>D4*B16/(D23*(1+B17))</f>
        <v>45</v>
      </c>
    </row>
    <row r="16" spans="1:4" x14ac:dyDescent="0.75">
      <c r="A16" t="s">
        <v>11</v>
      </c>
      <c r="B16">
        <v>360</v>
      </c>
    </row>
    <row r="17" spans="1:4" x14ac:dyDescent="0.75">
      <c r="A17" t="s">
        <v>12</v>
      </c>
      <c r="B17" s="15">
        <v>0.2</v>
      </c>
    </row>
    <row r="18" spans="1:4" ht="15.5" thickBot="1" x14ac:dyDescent="0.9"/>
    <row r="19" spans="1:4" ht="15.5" thickBot="1" x14ac:dyDescent="0.9">
      <c r="A19" s="12" t="s">
        <v>14</v>
      </c>
      <c r="B19" s="8" t="s">
        <v>0</v>
      </c>
      <c r="C19" s="8" t="s">
        <v>10</v>
      </c>
      <c r="D19" s="8" t="s">
        <v>2</v>
      </c>
    </row>
    <row r="20" spans="1:4" ht="15.5" thickBot="1" x14ac:dyDescent="0.9">
      <c r="A20" s="13"/>
      <c r="B20" s="16">
        <f>+C20*1.03</f>
        <v>5407500</v>
      </c>
      <c r="C20" s="16">
        <f>D20*1.05</f>
        <v>5250000</v>
      </c>
      <c r="D20" s="14">
        <v>5000000</v>
      </c>
    </row>
    <row r="21" spans="1:4" ht="15.5" thickBot="1" x14ac:dyDescent="0.9"/>
    <row r="22" spans="1:4" ht="15.5" thickBot="1" x14ac:dyDescent="0.9">
      <c r="A22" s="12" t="s">
        <v>41</v>
      </c>
      <c r="B22" s="8" t="s">
        <v>0</v>
      </c>
      <c r="C22" s="8" t="s">
        <v>10</v>
      </c>
      <c r="D22" s="8" t="s">
        <v>2</v>
      </c>
    </row>
    <row r="23" spans="1:4" ht="15.5" thickBot="1" x14ac:dyDescent="0.9">
      <c r="A23" s="13"/>
      <c r="B23" s="16">
        <f>B20*40%</f>
        <v>2163000</v>
      </c>
      <c r="C23" s="16">
        <f>C20*40%</f>
        <v>2100000</v>
      </c>
      <c r="D23" s="14">
        <f>D20*40%</f>
        <v>2000000</v>
      </c>
    </row>
    <row r="25" spans="1:4" x14ac:dyDescent="0.75">
      <c r="A25" t="s">
        <v>13</v>
      </c>
      <c r="B25" s="17">
        <f>+B9*B16/B20</f>
        <v>76.863245492371703</v>
      </c>
      <c r="C25" s="17">
        <f>+C9*360/C20</f>
        <v>72</v>
      </c>
      <c r="D25" s="17">
        <f>+D9*360/D20</f>
        <v>72</v>
      </c>
    </row>
    <row r="28" spans="1:4" x14ac:dyDescent="0.75">
      <c r="A28" t="s">
        <v>42</v>
      </c>
    </row>
    <row r="29" spans="1:4" x14ac:dyDescent="0.75">
      <c r="A29" t="s">
        <v>43</v>
      </c>
    </row>
    <row r="31" spans="1:4" x14ac:dyDescent="0.75">
      <c r="A31" t="s">
        <v>15</v>
      </c>
    </row>
    <row r="32" spans="1:4" x14ac:dyDescent="0.75">
      <c r="A32" t="s">
        <v>16</v>
      </c>
    </row>
    <row r="33" spans="1:1" x14ac:dyDescent="0.75">
      <c r="A33" t="s">
        <v>37</v>
      </c>
    </row>
    <row r="35" spans="1:1" x14ac:dyDescent="0.75">
      <c r="A35" t="s">
        <v>44</v>
      </c>
    </row>
    <row r="36" spans="1:1" x14ac:dyDescent="0.75">
      <c r="A36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2043-106C-4550-961D-1E766239D3A7}">
  <dimension ref="A1:B13"/>
  <sheetViews>
    <sheetView workbookViewId="0">
      <selection activeCell="B7" sqref="B7"/>
    </sheetView>
  </sheetViews>
  <sheetFormatPr baseColWidth="10" defaultRowHeight="14.75" x14ac:dyDescent="0.75"/>
  <cols>
    <col min="1" max="1" width="23.2265625" customWidth="1"/>
    <col min="2" max="2" width="11.26953125" bestFit="1" customWidth="1"/>
  </cols>
  <sheetData>
    <row r="1" spans="1:2" x14ac:dyDescent="0.75">
      <c r="A1" s="1" t="s">
        <v>30</v>
      </c>
    </row>
    <row r="3" spans="1:2" x14ac:dyDescent="0.75">
      <c r="A3" s="2" t="s">
        <v>34</v>
      </c>
      <c r="B3" s="30">
        <v>5600000</v>
      </c>
    </row>
    <row r="4" spans="1:2" x14ac:dyDescent="0.75">
      <c r="A4" s="4"/>
      <c r="B4" s="28"/>
    </row>
    <row r="5" spans="1:2" x14ac:dyDescent="0.75">
      <c r="A5" s="3" t="s">
        <v>31</v>
      </c>
      <c r="B5" s="4"/>
    </row>
    <row r="6" spans="1:2" x14ac:dyDescent="0.75">
      <c r="A6" s="4" t="s">
        <v>38</v>
      </c>
      <c r="B6" s="29">
        <v>3.5000000000000003E-2</v>
      </c>
    </row>
    <row r="7" spans="1:2" x14ac:dyDescent="0.75">
      <c r="A7" s="4" t="s">
        <v>33</v>
      </c>
      <c r="B7" s="30">
        <v>940000</v>
      </c>
    </row>
    <row r="8" spans="1:2" x14ac:dyDescent="0.75">
      <c r="A8" s="4" t="s">
        <v>39</v>
      </c>
      <c r="B8" s="30">
        <f>B7*B6</f>
        <v>32900</v>
      </c>
    </row>
    <row r="9" spans="1:2" x14ac:dyDescent="0.75">
      <c r="A9" s="3" t="s">
        <v>32</v>
      </c>
      <c r="B9" s="4"/>
    </row>
    <row r="10" spans="1:2" x14ac:dyDescent="0.75">
      <c r="A10" s="4" t="s">
        <v>38</v>
      </c>
      <c r="B10" s="19">
        <v>1.4999999999999999E-2</v>
      </c>
    </row>
    <row r="11" spans="1:2" x14ac:dyDescent="0.75">
      <c r="A11" s="4" t="s">
        <v>39</v>
      </c>
      <c r="B11" s="31">
        <f>B10*B3</f>
        <v>84000</v>
      </c>
    </row>
    <row r="12" spans="1:2" x14ac:dyDescent="0.75">
      <c r="A12" s="4"/>
      <c r="B12" s="4"/>
    </row>
    <row r="13" spans="1:2" x14ac:dyDescent="0.75">
      <c r="A13" s="22" t="s">
        <v>40</v>
      </c>
      <c r="B13" s="32">
        <f>B11+B8</f>
        <v>116900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B28D-439C-4870-A313-0937A0738CF0}">
  <dimension ref="A1:B10"/>
  <sheetViews>
    <sheetView workbookViewId="0">
      <selection activeCell="A7" sqref="A7"/>
    </sheetView>
  </sheetViews>
  <sheetFormatPr baseColWidth="10" defaultRowHeight="14.75" x14ac:dyDescent="0.75"/>
  <cols>
    <col min="1" max="1" width="32.453125" customWidth="1"/>
  </cols>
  <sheetData>
    <row r="1" spans="1:2" x14ac:dyDescent="0.75">
      <c r="A1" s="1" t="s">
        <v>23</v>
      </c>
    </row>
    <row r="3" spans="1:2" x14ac:dyDescent="0.75">
      <c r="A3" s="24" t="s">
        <v>24</v>
      </c>
      <c r="B3" s="18">
        <v>300000</v>
      </c>
    </row>
    <row r="4" spans="1:2" x14ac:dyDescent="0.75">
      <c r="A4" s="25" t="s">
        <v>25</v>
      </c>
      <c r="B4" s="4">
        <f>31+30+31</f>
        <v>92</v>
      </c>
    </row>
    <row r="5" spans="1:2" x14ac:dyDescent="0.75">
      <c r="A5" s="25" t="s">
        <v>35</v>
      </c>
      <c r="B5" s="19">
        <v>1.4999999999999999E-2</v>
      </c>
    </row>
    <row r="6" spans="1:2" x14ac:dyDescent="0.75">
      <c r="A6" s="25" t="s">
        <v>27</v>
      </c>
      <c r="B6" s="4">
        <v>365</v>
      </c>
    </row>
    <row r="7" spans="1:2" x14ac:dyDescent="0.75">
      <c r="A7" s="26" t="s">
        <v>26</v>
      </c>
      <c r="B7" s="20">
        <f>B3*B5*B4/B6</f>
        <v>1134.2465753424658</v>
      </c>
    </row>
    <row r="8" spans="1:2" x14ac:dyDescent="0.75">
      <c r="A8" s="25" t="s">
        <v>28</v>
      </c>
      <c r="B8" s="19">
        <v>5.0000000000000001E-4</v>
      </c>
    </row>
    <row r="9" spans="1:2" x14ac:dyDescent="0.75">
      <c r="A9" s="26" t="s">
        <v>36</v>
      </c>
      <c r="B9" s="21">
        <f>B8*B3</f>
        <v>150</v>
      </c>
    </row>
    <row r="10" spans="1:2" x14ac:dyDescent="0.75">
      <c r="A10" s="22" t="s">
        <v>29</v>
      </c>
      <c r="B10" s="23">
        <f>B7-B9</f>
        <v>984.2465753424658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A8CE-C212-48AE-A05F-904D981AD5CF}">
  <dimension ref="A1:C12"/>
  <sheetViews>
    <sheetView tabSelected="1" workbookViewId="0">
      <selection sqref="A1:C12"/>
    </sheetView>
  </sheetViews>
  <sheetFormatPr baseColWidth="10" defaultRowHeight="14.75" x14ac:dyDescent="0.75"/>
  <cols>
    <col min="1" max="1" width="17.36328125" customWidth="1"/>
  </cols>
  <sheetData>
    <row r="1" spans="1:3" x14ac:dyDescent="0.75">
      <c r="A1" s="2" t="s">
        <v>17</v>
      </c>
      <c r="B1" s="2"/>
      <c r="C1" s="33"/>
    </row>
    <row r="2" spans="1:3" x14ac:dyDescent="0.75">
      <c r="A2" s="4" t="s">
        <v>18</v>
      </c>
      <c r="B2" s="4"/>
      <c r="C2" s="34"/>
    </row>
    <row r="3" spans="1:3" x14ac:dyDescent="0.75">
      <c r="A3" s="4" t="s">
        <v>19</v>
      </c>
      <c r="B3" s="4"/>
      <c r="C3" s="34"/>
    </row>
    <row r="4" spans="1:3" x14ac:dyDescent="0.75">
      <c r="A4" s="4"/>
      <c r="B4" s="4"/>
      <c r="C4" s="4"/>
    </row>
    <row r="5" spans="1:3" x14ac:dyDescent="0.75">
      <c r="A5" s="4" t="s">
        <v>46</v>
      </c>
      <c r="B5" s="4"/>
      <c r="C5" s="4"/>
    </row>
    <row r="6" spans="1:3" ht="59" x14ac:dyDescent="0.75">
      <c r="A6" s="35" t="s">
        <v>20</v>
      </c>
      <c r="B6" s="4"/>
      <c r="C6" s="36">
        <f>C1*C3</f>
        <v>0</v>
      </c>
    </row>
    <row r="7" spans="1:3" x14ac:dyDescent="0.75">
      <c r="A7" s="4"/>
      <c r="B7" s="4"/>
      <c r="C7" s="4"/>
    </row>
    <row r="8" spans="1:3" x14ac:dyDescent="0.75">
      <c r="A8" s="4" t="s">
        <v>47</v>
      </c>
      <c r="B8" s="4"/>
      <c r="C8" s="4"/>
    </row>
    <row r="9" spans="1:3" x14ac:dyDescent="0.75">
      <c r="A9" s="4" t="s">
        <v>48</v>
      </c>
      <c r="B9" s="4"/>
      <c r="C9" s="4"/>
    </row>
    <row r="10" spans="1:3" x14ac:dyDescent="0.75">
      <c r="A10" s="4" t="s">
        <v>49</v>
      </c>
      <c r="B10" s="4"/>
      <c r="C10" s="4"/>
    </row>
    <row r="11" spans="1:3" x14ac:dyDescent="0.75">
      <c r="A11" s="4" t="s">
        <v>21</v>
      </c>
      <c r="B11" s="4"/>
      <c r="C11" s="4"/>
    </row>
    <row r="12" spans="1:3" ht="59" x14ac:dyDescent="0.75">
      <c r="A12" s="10" t="s">
        <v>22</v>
      </c>
      <c r="B12" s="6"/>
      <c r="C12" s="37">
        <f>C11*C1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ETAPE_1</vt:lpstr>
      <vt:lpstr>ETAPE_2</vt:lpstr>
      <vt:lpstr>ETAPE_3</vt:lpstr>
      <vt:lpstr>ETAPE_4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Levy</dc:creator>
  <cp:lastModifiedBy>Catherine Levy</cp:lastModifiedBy>
  <dcterms:created xsi:type="dcterms:W3CDTF">2021-09-16T20:37:37Z</dcterms:created>
  <dcterms:modified xsi:type="dcterms:W3CDTF">2021-09-19T11:20:56Z</dcterms:modified>
</cp:coreProperties>
</file>