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555" yWindow="-15" windowWidth="10800" windowHeight="10080"/>
  </bookViews>
  <sheets>
    <sheet name="120 Overs" sheetId="6" r:id="rId1"/>
    <sheet name="1st XI Div2-4 100 Overs" sheetId="9" r:id="rId2"/>
    <sheet name="Other 100 overs" sheetId="10" r:id="rId3"/>
    <sheet name="90 overs" sheetId="11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/>
  <c r="F4"/>
  <c r="B4"/>
  <c r="H4" s="1"/>
  <c r="C8" s="1"/>
  <c r="B8" i="10"/>
  <c r="B4"/>
  <c r="K10" i="9"/>
  <c r="B10"/>
  <c r="M4"/>
  <c r="N4" s="1"/>
  <c r="D4"/>
  <c r="C4"/>
  <c r="E4" s="1"/>
  <c r="F4" s="1"/>
  <c r="D8" i="11" l="1"/>
  <c r="G4"/>
  <c r="G4" i="10"/>
  <c r="F4"/>
  <c r="C10" i="9"/>
  <c r="G4"/>
  <c r="D10" s="1"/>
  <c r="G10" s="1"/>
  <c r="M4" i="6"/>
  <c r="N4" s="1"/>
  <c r="D4"/>
  <c r="H4" i="10" l="1"/>
  <c r="C8" s="1"/>
  <c r="D8" s="1"/>
  <c r="E10" i="9"/>
  <c r="H10" s="1"/>
  <c r="P4" s="1"/>
  <c r="M10" s="1"/>
  <c r="P10" s="1"/>
  <c r="F10"/>
  <c r="H4"/>
  <c r="L4" i="6" l="1"/>
  <c r="C4"/>
  <c r="E4" s="1"/>
  <c r="F4" l="1"/>
  <c r="G4" l="1"/>
  <c r="D10" s="1"/>
  <c r="K10"/>
  <c r="B10"/>
  <c r="H4" l="1"/>
  <c r="C10"/>
  <c r="F10" l="1"/>
  <c r="G10"/>
  <c r="E10" l="1"/>
  <c r="H10" s="1"/>
  <c r="P4" l="1"/>
  <c r="M10" s="1"/>
  <c r="P10" s="1"/>
</calcChain>
</file>

<file path=xl/sharedStrings.xml><?xml version="1.0" encoding="utf-8"?>
<sst xmlns="http://schemas.openxmlformats.org/spreadsheetml/2006/main" count="140" uniqueCount="42">
  <si>
    <t>Late start</t>
  </si>
  <si>
    <t>Match Times</t>
  </si>
  <si>
    <t>Scheduled End</t>
  </si>
  <si>
    <t>Match Overs</t>
  </si>
  <si>
    <t>2nd Innings (min)</t>
  </si>
  <si>
    <t xml:space="preserve">1st Innings (max) </t>
  </si>
  <si>
    <t>Total (min)</t>
  </si>
  <si>
    <t>Match Durations in Minutes</t>
  </si>
  <si>
    <t>Overs Available at Start</t>
  </si>
  <si>
    <t>First Innings</t>
  </si>
  <si>
    <t>Second Innings</t>
  </si>
  <si>
    <t>New Match Overs</t>
  </si>
  <si>
    <t xml:space="preserve">Total Overs Lost </t>
  </si>
  <si>
    <t>Interruptions in First Innings</t>
  </si>
  <si>
    <t>Interruptions in Second Innings</t>
  </si>
  <si>
    <t>Second Innings - Minimum Overs</t>
  </si>
  <si>
    <t>Innings Start</t>
  </si>
  <si>
    <t>Actual    Start</t>
  </si>
  <si>
    <t>Time lost (minutes)</t>
  </si>
  <si>
    <r>
      <t xml:space="preserve">1st Innings </t>
    </r>
    <r>
      <rPr>
        <sz val="10"/>
        <color theme="1"/>
        <rFont val="Calibri"/>
        <family val="2"/>
        <scheme val="minor"/>
      </rPr>
      <t>(maximum)</t>
    </r>
  </si>
  <si>
    <r>
      <t>2nd Innings</t>
    </r>
    <r>
      <rPr>
        <sz val="10"/>
        <color theme="1"/>
        <rFont val="Calibri"/>
        <family val="2"/>
        <scheme val="minor"/>
      </rPr>
      <t xml:space="preserve"> (minimum)</t>
    </r>
  </si>
  <si>
    <r>
      <t>Total</t>
    </r>
    <r>
      <rPr>
        <sz val="10"/>
        <color theme="1"/>
        <rFont val="Calibri"/>
        <family val="2"/>
        <scheme val="minor"/>
      </rPr>
      <t xml:space="preserve"> (minimum)</t>
    </r>
  </si>
  <si>
    <r>
      <t xml:space="preserve">Time lost </t>
    </r>
    <r>
      <rPr>
        <sz val="10"/>
        <color theme="1"/>
        <rFont val="Calibri"/>
        <family val="2"/>
        <scheme val="minor"/>
      </rPr>
      <t>(minutes)</t>
    </r>
  </si>
  <si>
    <t>Match Time</t>
  </si>
  <si>
    <t>Playing Time</t>
  </si>
  <si>
    <t>Break</t>
  </si>
  <si>
    <t>Duration</t>
  </si>
  <si>
    <t>Lunch</t>
  </si>
  <si>
    <t>Innings</t>
  </si>
  <si>
    <t>Tea</t>
  </si>
  <si>
    <t>Overs Available</t>
  </si>
  <si>
    <t>Match</t>
  </si>
  <si>
    <t>Match Durations</t>
  </si>
  <si>
    <t>Match Details</t>
  </si>
  <si>
    <t>Total Breaks</t>
  </si>
  <si>
    <t>Break(s) to Go</t>
  </si>
  <si>
    <t>You should only need to change the figures in red</t>
  </si>
  <si>
    <r>
      <t xml:space="preserve">2nd Innings </t>
    </r>
    <r>
      <rPr>
        <sz val="10"/>
        <color theme="1"/>
        <rFont val="Calibri"/>
        <family val="2"/>
        <scheme val="minor"/>
      </rPr>
      <t>(minimum)</t>
    </r>
  </si>
  <si>
    <t>Interruptions before start or in 1st Innings</t>
  </si>
  <si>
    <t>2nd Inns Time lost (minutes)</t>
  </si>
  <si>
    <t xml:space="preserve">2nd Inns Overs Lost </t>
  </si>
  <si>
    <t>Overs at start of 2nd Inns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</si>
</sst>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20" fontId="0" fillId="0" borderId="14" xfId="0" applyNumberForma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2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0" fillId="0" borderId="0" xfId="0" applyBorder="1"/>
    <xf numFmtId="0" fontId="0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0" fontId="1" fillId="0" borderId="14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0" borderId="0" xfId="0" applyFont="1"/>
    <xf numFmtId="0" fontId="2" fillId="2" borderId="26" xfId="0" applyFont="1" applyFill="1" applyBorder="1" applyAlignment="1">
      <alignment horizontal="center" vertical="center"/>
    </xf>
    <xf numFmtId="20" fontId="1" fillId="0" borderId="27" xfId="0" applyNumberFormat="1" applyFont="1" applyBorder="1" applyAlignment="1" applyProtection="1">
      <alignment horizontal="center" vertical="center"/>
      <protection locked="0"/>
    </xf>
    <xf numFmtId="20" fontId="0" fillId="0" borderId="28" xfId="0" applyNumberForma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0" fillId="0" borderId="28" xfId="0" applyNumberFormat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Normal="100" workbookViewId="0">
      <selection activeCell="B22" sqref="B22"/>
    </sheetView>
  </sheetViews>
  <sheetFormatPr defaultRowHeight="15"/>
  <cols>
    <col min="1" max="1" width="11.140625" bestFit="1" customWidth="1"/>
    <col min="2" max="2" width="10.85546875" customWidth="1"/>
    <col min="3" max="5" width="8.85546875" customWidth="1"/>
    <col min="6" max="6" width="9.5703125" bestFit="1" customWidth="1"/>
    <col min="7" max="8" width="11.140625" customWidth="1"/>
    <col min="9" max="9" width="5.7109375" customWidth="1"/>
    <col min="10" max="11" width="10.85546875" customWidth="1"/>
    <col min="12" max="13" width="8.85546875" customWidth="1"/>
    <col min="14" max="14" width="9.5703125" customWidth="1"/>
    <col min="15" max="16" width="11.140625" customWidth="1"/>
  </cols>
  <sheetData>
    <row r="1" spans="1:16">
      <c r="A1" s="56" t="s">
        <v>0</v>
      </c>
      <c r="B1" s="57"/>
      <c r="C1" s="57"/>
      <c r="D1" s="57"/>
      <c r="E1" s="57"/>
      <c r="F1" s="57"/>
      <c r="G1" s="57"/>
      <c r="H1" s="58"/>
      <c r="J1" s="56" t="s">
        <v>15</v>
      </c>
      <c r="K1" s="57"/>
      <c r="L1" s="57"/>
      <c r="M1" s="57"/>
      <c r="N1" s="57"/>
      <c r="O1" s="57"/>
      <c r="P1" s="58"/>
    </row>
    <row r="2" spans="1:16">
      <c r="A2" s="59" t="s">
        <v>1</v>
      </c>
      <c r="B2" s="60"/>
      <c r="C2" s="61" t="s">
        <v>7</v>
      </c>
      <c r="D2" s="62"/>
      <c r="E2" s="63"/>
      <c r="F2" s="64" t="s">
        <v>3</v>
      </c>
      <c r="G2" s="60"/>
      <c r="H2" s="65"/>
      <c r="J2" s="59" t="s">
        <v>1</v>
      </c>
      <c r="K2" s="60"/>
      <c r="L2" s="61" t="s">
        <v>32</v>
      </c>
      <c r="M2" s="63"/>
      <c r="N2" s="64" t="s">
        <v>3</v>
      </c>
      <c r="O2" s="60"/>
      <c r="P2" s="65"/>
    </row>
    <row r="3" spans="1:16" s="1" customFormat="1" ht="30">
      <c r="A3" s="5" t="s">
        <v>17</v>
      </c>
      <c r="B3" s="6" t="s">
        <v>2</v>
      </c>
      <c r="C3" s="17" t="s">
        <v>34</v>
      </c>
      <c r="D3" s="18" t="s">
        <v>23</v>
      </c>
      <c r="E3" s="15" t="s">
        <v>24</v>
      </c>
      <c r="F3" s="7" t="s">
        <v>21</v>
      </c>
      <c r="G3" s="8" t="s">
        <v>19</v>
      </c>
      <c r="H3" s="9" t="s">
        <v>20</v>
      </c>
      <c r="J3" s="5" t="s">
        <v>16</v>
      </c>
      <c r="K3" s="6" t="s">
        <v>2</v>
      </c>
      <c r="L3" s="20" t="s">
        <v>35</v>
      </c>
      <c r="M3" s="2" t="s">
        <v>24</v>
      </c>
      <c r="N3" s="7" t="s">
        <v>21</v>
      </c>
      <c r="O3" s="14"/>
      <c r="P3" s="9" t="s">
        <v>37</v>
      </c>
    </row>
    <row r="4" spans="1:16" ht="15.75" thickBot="1">
      <c r="A4" s="36">
        <v>0.5</v>
      </c>
      <c r="B4" s="37">
        <v>0.81944444444444453</v>
      </c>
      <c r="C4" s="38">
        <f>SUM(A14:A16)</f>
        <v>70</v>
      </c>
      <c r="D4" s="39">
        <f>((B4-A4)*1440)</f>
        <v>460.00000000000011</v>
      </c>
      <c r="E4" s="40">
        <f>(D4-C4)</f>
        <v>390.00000000000011</v>
      </c>
      <c r="F4" s="41">
        <f>IF(E4&gt;419,120,(ROUNDUP(E4*(17/60),0)))</f>
        <v>111</v>
      </c>
      <c r="G4" s="42">
        <f>ROUNDUP((F4*0.55),0)</f>
        <v>62</v>
      </c>
      <c r="H4" s="35">
        <f>F4-G4</f>
        <v>49</v>
      </c>
      <c r="J4" s="26">
        <v>0.69791666666666663</v>
      </c>
      <c r="K4" s="10">
        <v>0.81944444444444453</v>
      </c>
      <c r="L4" s="19">
        <f>A16</f>
        <v>25</v>
      </c>
      <c r="M4" s="11">
        <f>((K4-J4)*1440)-L4</f>
        <v>150.00000000000017</v>
      </c>
      <c r="N4" s="32">
        <f>ROUNDUP(M4*(17/60),0)</f>
        <v>43</v>
      </c>
      <c r="O4" s="33"/>
      <c r="P4" s="31">
        <f>IF(N4&lt;H10,H10,N4)</f>
        <v>44</v>
      </c>
    </row>
    <row r="5" spans="1:16">
      <c r="J5" s="55"/>
      <c r="K5" s="55"/>
      <c r="L5" s="55"/>
      <c r="M5" s="55"/>
      <c r="N5" s="55"/>
      <c r="O5" s="55"/>
      <c r="P5" s="55"/>
    </row>
    <row r="6" spans="1:16" ht="14.25" customHeight="1" thickBot="1"/>
    <row r="7" spans="1:16">
      <c r="A7" s="56" t="s">
        <v>13</v>
      </c>
      <c r="B7" s="57"/>
      <c r="C7" s="57"/>
      <c r="D7" s="57"/>
      <c r="E7" s="57"/>
      <c r="F7" s="57"/>
      <c r="G7" s="57"/>
      <c r="H7" s="58"/>
      <c r="J7" s="56" t="s">
        <v>14</v>
      </c>
      <c r="K7" s="57"/>
      <c r="L7" s="57"/>
      <c r="M7" s="57"/>
      <c r="N7" s="57"/>
      <c r="O7" s="57"/>
      <c r="P7" s="58"/>
    </row>
    <row r="8" spans="1:16">
      <c r="A8" s="59" t="s">
        <v>1</v>
      </c>
      <c r="B8" s="60"/>
      <c r="C8" s="61" t="s">
        <v>8</v>
      </c>
      <c r="D8" s="62"/>
      <c r="E8" s="63"/>
      <c r="F8" s="64" t="s">
        <v>11</v>
      </c>
      <c r="G8" s="60"/>
      <c r="H8" s="65"/>
      <c r="J8" s="59" t="s">
        <v>1</v>
      </c>
      <c r="K8" s="60"/>
      <c r="L8" s="61" t="s">
        <v>30</v>
      </c>
      <c r="M8" s="63"/>
      <c r="N8" s="64" t="s">
        <v>11</v>
      </c>
      <c r="O8" s="60"/>
      <c r="P8" s="65"/>
    </row>
    <row r="9" spans="1:16" s="1" customFormat="1" ht="30">
      <c r="A9" s="5" t="s">
        <v>22</v>
      </c>
      <c r="B9" s="6" t="s">
        <v>12</v>
      </c>
      <c r="C9" s="16" t="s">
        <v>31</v>
      </c>
      <c r="D9" s="3" t="s">
        <v>9</v>
      </c>
      <c r="E9" s="4" t="s">
        <v>10</v>
      </c>
      <c r="F9" s="7" t="s">
        <v>21</v>
      </c>
      <c r="G9" s="8" t="s">
        <v>19</v>
      </c>
      <c r="H9" s="9" t="s">
        <v>20</v>
      </c>
      <c r="J9" s="5" t="s">
        <v>18</v>
      </c>
      <c r="K9" s="6" t="s">
        <v>12</v>
      </c>
      <c r="L9" s="12" t="s">
        <v>9</v>
      </c>
      <c r="M9" s="4" t="s">
        <v>10</v>
      </c>
      <c r="N9" s="13" t="s">
        <v>6</v>
      </c>
      <c r="O9" s="14" t="s">
        <v>5</v>
      </c>
      <c r="P9" s="9" t="s">
        <v>4</v>
      </c>
    </row>
    <row r="10" spans="1:16" ht="15.75" thickBot="1">
      <c r="A10" s="43">
        <v>35</v>
      </c>
      <c r="B10" s="44">
        <f>ROUNDDOWN(A10/7, 0)*2</f>
        <v>10</v>
      </c>
      <c r="C10" s="45">
        <f>F4</f>
        <v>111</v>
      </c>
      <c r="D10" s="46">
        <f>G4</f>
        <v>62</v>
      </c>
      <c r="E10" s="47">
        <f>C10-D10</f>
        <v>49</v>
      </c>
      <c r="F10" s="41">
        <f>C10-B10</f>
        <v>101</v>
      </c>
      <c r="G10" s="42">
        <f>D10-(B10/2)</f>
        <v>57</v>
      </c>
      <c r="H10" s="35">
        <f>E10-(B10/2)</f>
        <v>44</v>
      </c>
      <c r="J10" s="48">
        <v>30</v>
      </c>
      <c r="K10" s="49">
        <f>ROUNDDOWN(J10/3.5, 0)</f>
        <v>8</v>
      </c>
      <c r="L10" s="50"/>
      <c r="M10" s="51">
        <f>P4</f>
        <v>44</v>
      </c>
      <c r="N10" s="52"/>
      <c r="O10" s="53"/>
      <c r="P10" s="35">
        <f>M10-K10</f>
        <v>36</v>
      </c>
    </row>
    <row r="11" spans="1:16" ht="16.5" customHeight="1"/>
    <row r="12" spans="1:16">
      <c r="A12" s="54" t="s">
        <v>33</v>
      </c>
      <c r="B12" s="54"/>
      <c r="F12" s="22"/>
    </row>
    <row r="13" spans="1:16">
      <c r="A13" s="21" t="s">
        <v>26</v>
      </c>
      <c r="B13" s="21" t="s">
        <v>25</v>
      </c>
      <c r="F13" s="30"/>
    </row>
    <row r="14" spans="1:16">
      <c r="A14" s="27">
        <v>35</v>
      </c>
      <c r="B14" s="23" t="s">
        <v>27</v>
      </c>
      <c r="F14" s="30"/>
    </row>
    <row r="15" spans="1:16">
      <c r="A15" s="28">
        <v>10</v>
      </c>
      <c r="B15" s="24" t="s">
        <v>28</v>
      </c>
    </row>
    <row r="16" spans="1:16">
      <c r="A16" s="29">
        <v>25</v>
      </c>
      <c r="B16" s="25" t="s">
        <v>29</v>
      </c>
    </row>
    <row r="18" spans="1:1">
      <c r="A18" s="34" t="s">
        <v>36</v>
      </c>
    </row>
  </sheetData>
  <sheetProtection selectLockedCells="1"/>
  <mergeCells count="18">
    <mergeCell ref="A1:H1"/>
    <mergeCell ref="J1:P1"/>
    <mergeCell ref="A2:B2"/>
    <mergeCell ref="C2:E2"/>
    <mergeCell ref="F2:H2"/>
    <mergeCell ref="J2:K2"/>
    <mergeCell ref="L2:M2"/>
    <mergeCell ref="N2:P2"/>
    <mergeCell ref="A12:B12"/>
    <mergeCell ref="J5:P5"/>
    <mergeCell ref="A7:H7"/>
    <mergeCell ref="J7:P7"/>
    <mergeCell ref="A8:B8"/>
    <mergeCell ref="C8:E8"/>
    <mergeCell ref="F8:H8"/>
    <mergeCell ref="J8:K8"/>
    <mergeCell ref="L8:M8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N4" sqref="N4"/>
    </sheetView>
  </sheetViews>
  <sheetFormatPr defaultRowHeight="15"/>
  <cols>
    <col min="1" max="1" width="11.140625" bestFit="1" customWidth="1"/>
    <col min="2" max="2" width="10.85546875" customWidth="1"/>
    <col min="3" max="5" width="8.85546875" customWidth="1"/>
    <col min="6" max="6" width="9.5703125" bestFit="1" customWidth="1"/>
    <col min="7" max="8" width="11.140625" customWidth="1"/>
    <col min="9" max="9" width="5.7109375" customWidth="1"/>
    <col min="10" max="11" width="10.85546875" customWidth="1"/>
    <col min="12" max="13" width="8.85546875" customWidth="1"/>
    <col min="14" max="14" width="9.5703125" customWidth="1"/>
    <col min="15" max="16" width="11.140625" customWidth="1"/>
  </cols>
  <sheetData>
    <row r="1" spans="1:16">
      <c r="A1" s="56" t="s">
        <v>0</v>
      </c>
      <c r="B1" s="57"/>
      <c r="C1" s="57"/>
      <c r="D1" s="57"/>
      <c r="E1" s="57"/>
      <c r="F1" s="57"/>
      <c r="G1" s="57"/>
      <c r="H1" s="58"/>
      <c r="J1" s="56" t="s">
        <v>15</v>
      </c>
      <c r="K1" s="57"/>
      <c r="L1" s="57"/>
      <c r="M1" s="57"/>
      <c r="N1" s="57"/>
      <c r="O1" s="57"/>
      <c r="P1" s="58"/>
    </row>
    <row r="2" spans="1:16">
      <c r="A2" s="59" t="s">
        <v>1</v>
      </c>
      <c r="B2" s="60"/>
      <c r="C2" s="61" t="s">
        <v>7</v>
      </c>
      <c r="D2" s="62"/>
      <c r="E2" s="63"/>
      <c r="F2" s="64" t="s">
        <v>3</v>
      </c>
      <c r="G2" s="60"/>
      <c r="H2" s="65"/>
      <c r="J2" s="59" t="s">
        <v>1</v>
      </c>
      <c r="K2" s="60"/>
      <c r="L2" s="61" t="s">
        <v>32</v>
      </c>
      <c r="M2" s="63"/>
      <c r="N2" s="64" t="s">
        <v>3</v>
      </c>
      <c r="O2" s="60"/>
      <c r="P2" s="65"/>
    </row>
    <row r="3" spans="1:16" s="1" customFormat="1" ht="30">
      <c r="A3" s="5" t="s">
        <v>17</v>
      </c>
      <c r="B3" s="6" t="s">
        <v>2</v>
      </c>
      <c r="C3" s="17" t="s">
        <v>34</v>
      </c>
      <c r="D3" s="18" t="s">
        <v>23</v>
      </c>
      <c r="E3" s="15" t="s">
        <v>24</v>
      </c>
      <c r="F3" s="7" t="s">
        <v>21</v>
      </c>
      <c r="G3" s="8" t="s">
        <v>19</v>
      </c>
      <c r="H3" s="9" t="s">
        <v>20</v>
      </c>
      <c r="J3" s="5" t="s">
        <v>16</v>
      </c>
      <c r="K3" s="6" t="s">
        <v>2</v>
      </c>
      <c r="L3" s="20" t="s">
        <v>35</v>
      </c>
      <c r="M3" s="2" t="s">
        <v>24</v>
      </c>
      <c r="N3" s="7" t="s">
        <v>21</v>
      </c>
      <c r="O3" s="14"/>
      <c r="P3" s="9" t="s">
        <v>37</v>
      </c>
    </row>
    <row r="4" spans="1:16" ht="15.75" thickBot="1">
      <c r="A4" s="36">
        <v>0.54166666666666663</v>
      </c>
      <c r="B4" s="37">
        <v>0.80555555555555547</v>
      </c>
      <c r="C4" s="38">
        <f>SUM(A14:A16)</f>
        <v>30</v>
      </c>
      <c r="D4" s="39">
        <f>((B4-A4)*1440)</f>
        <v>379.99999999999994</v>
      </c>
      <c r="E4" s="40">
        <f>(D4-C4)</f>
        <v>349.99999999999994</v>
      </c>
      <c r="F4" s="41">
        <f>IF(E4&gt;349,100,(ROUNDUP(E4*(17/60),0)))</f>
        <v>100</v>
      </c>
      <c r="G4" s="42">
        <f>ROUNDUP((F4*0.55),0)</f>
        <v>55</v>
      </c>
      <c r="H4" s="35">
        <f>F4-G4</f>
        <v>45</v>
      </c>
      <c r="J4" s="26">
        <v>0.71527777777777779</v>
      </c>
      <c r="K4" s="10">
        <v>0.80555555555555547</v>
      </c>
      <c r="L4" s="19">
        <v>0</v>
      </c>
      <c r="M4" s="11">
        <f>((K4-J4)*1440)-L4</f>
        <v>129.99999999999986</v>
      </c>
      <c r="N4" s="32">
        <f>ROUNDUP(M4*(17/60),0)</f>
        <v>37</v>
      </c>
      <c r="O4" s="33"/>
      <c r="P4" s="31">
        <f>IF(N4&lt;H10,H10,N4)</f>
        <v>40</v>
      </c>
    </row>
    <row r="5" spans="1:16">
      <c r="J5" s="55"/>
      <c r="K5" s="55"/>
      <c r="L5" s="55"/>
      <c r="M5" s="55"/>
      <c r="N5" s="55"/>
      <c r="O5" s="55"/>
      <c r="P5" s="55"/>
    </row>
    <row r="6" spans="1:16" ht="14.25" customHeight="1" thickBot="1"/>
    <row r="7" spans="1:16">
      <c r="A7" s="56" t="s">
        <v>13</v>
      </c>
      <c r="B7" s="57"/>
      <c r="C7" s="57"/>
      <c r="D7" s="57"/>
      <c r="E7" s="57"/>
      <c r="F7" s="57"/>
      <c r="G7" s="57"/>
      <c r="H7" s="58"/>
      <c r="J7" s="56" t="s">
        <v>14</v>
      </c>
      <c r="K7" s="57"/>
      <c r="L7" s="57"/>
      <c r="M7" s="57"/>
      <c r="N7" s="57"/>
      <c r="O7" s="57"/>
      <c r="P7" s="58"/>
    </row>
    <row r="8" spans="1:16">
      <c r="A8" s="59" t="s">
        <v>1</v>
      </c>
      <c r="B8" s="60"/>
      <c r="C8" s="61" t="s">
        <v>8</v>
      </c>
      <c r="D8" s="62"/>
      <c r="E8" s="63"/>
      <c r="F8" s="64" t="s">
        <v>11</v>
      </c>
      <c r="G8" s="60"/>
      <c r="H8" s="65"/>
      <c r="J8" s="59" t="s">
        <v>1</v>
      </c>
      <c r="K8" s="60"/>
      <c r="L8" s="61" t="s">
        <v>30</v>
      </c>
      <c r="M8" s="63"/>
      <c r="N8" s="64" t="s">
        <v>11</v>
      </c>
      <c r="O8" s="60"/>
      <c r="P8" s="65"/>
    </row>
    <row r="9" spans="1:16" s="1" customFormat="1" ht="30">
      <c r="A9" s="5" t="s">
        <v>22</v>
      </c>
      <c r="B9" s="6" t="s">
        <v>12</v>
      </c>
      <c r="C9" s="16" t="s">
        <v>31</v>
      </c>
      <c r="D9" s="3" t="s">
        <v>9</v>
      </c>
      <c r="E9" s="4" t="s">
        <v>10</v>
      </c>
      <c r="F9" s="7" t="s">
        <v>21</v>
      </c>
      <c r="G9" s="8" t="s">
        <v>19</v>
      </c>
      <c r="H9" s="9" t="s">
        <v>20</v>
      </c>
      <c r="J9" s="5" t="s">
        <v>18</v>
      </c>
      <c r="K9" s="6" t="s">
        <v>12</v>
      </c>
      <c r="L9" s="12" t="s">
        <v>9</v>
      </c>
      <c r="M9" s="4" t="s">
        <v>10</v>
      </c>
      <c r="N9" s="13" t="s">
        <v>6</v>
      </c>
      <c r="O9" s="14" t="s">
        <v>5</v>
      </c>
      <c r="P9" s="9" t="s">
        <v>4</v>
      </c>
    </row>
    <row r="10" spans="1:16" ht="15.75" thickBot="1">
      <c r="A10" s="43">
        <v>35</v>
      </c>
      <c r="B10" s="44">
        <f>ROUNDDOWN(A10/7, 0)*2</f>
        <v>10</v>
      </c>
      <c r="C10" s="45">
        <f>F4</f>
        <v>100</v>
      </c>
      <c r="D10" s="46">
        <f>G4</f>
        <v>55</v>
      </c>
      <c r="E10" s="47">
        <f>C10-D10</f>
        <v>45</v>
      </c>
      <c r="F10" s="41">
        <f>C10-B10</f>
        <v>90</v>
      </c>
      <c r="G10" s="42">
        <f>D10-(B10/2)</f>
        <v>50</v>
      </c>
      <c r="H10" s="35">
        <f>E10-(B10/2)</f>
        <v>40</v>
      </c>
      <c r="J10" s="48">
        <v>30</v>
      </c>
      <c r="K10" s="49">
        <f>ROUNDDOWN(J10/3.5, 0)</f>
        <v>8</v>
      </c>
      <c r="L10" s="50"/>
      <c r="M10" s="51">
        <f>P4</f>
        <v>40</v>
      </c>
      <c r="N10" s="52"/>
      <c r="O10" s="53"/>
      <c r="P10" s="35">
        <f>M10-K10</f>
        <v>32</v>
      </c>
    </row>
    <row r="11" spans="1:16" ht="16.5" customHeight="1"/>
    <row r="12" spans="1:16">
      <c r="A12" s="54" t="s">
        <v>33</v>
      </c>
      <c r="B12" s="54"/>
      <c r="F12" s="22"/>
    </row>
    <row r="13" spans="1:16">
      <c r="A13" s="21" t="s">
        <v>26</v>
      </c>
      <c r="B13" s="21" t="s">
        <v>25</v>
      </c>
      <c r="F13" s="30"/>
    </row>
    <row r="14" spans="1:16">
      <c r="A14" s="27"/>
      <c r="B14" s="23" t="s">
        <v>27</v>
      </c>
      <c r="F14" s="30"/>
    </row>
    <row r="15" spans="1:16">
      <c r="A15" s="28"/>
      <c r="B15" s="24" t="s">
        <v>28</v>
      </c>
    </row>
    <row r="16" spans="1:16">
      <c r="A16" s="29">
        <v>30</v>
      </c>
      <c r="B16" s="25" t="s">
        <v>29</v>
      </c>
    </row>
    <row r="18" spans="1:1">
      <c r="A18" s="34" t="s">
        <v>36</v>
      </c>
    </row>
  </sheetData>
  <mergeCells count="18">
    <mergeCell ref="A1:H1"/>
    <mergeCell ref="J1:P1"/>
    <mergeCell ref="A2:B2"/>
    <mergeCell ref="C2:E2"/>
    <mergeCell ref="F2:H2"/>
    <mergeCell ref="J2:K2"/>
    <mergeCell ref="L2:M2"/>
    <mergeCell ref="N2:P2"/>
    <mergeCell ref="A12:B12"/>
    <mergeCell ref="J5:P5"/>
    <mergeCell ref="A7:H7"/>
    <mergeCell ref="J7:P7"/>
    <mergeCell ref="A8:B8"/>
    <mergeCell ref="C8:E8"/>
    <mergeCell ref="F8:H8"/>
    <mergeCell ref="J8:K8"/>
    <mergeCell ref="L8:M8"/>
    <mergeCell ref="N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4" sqref="E4"/>
    </sheetView>
  </sheetViews>
  <sheetFormatPr defaultRowHeight="15"/>
  <cols>
    <col min="1" max="2" width="10.85546875" customWidth="1"/>
    <col min="3" max="5" width="11.140625" customWidth="1"/>
    <col min="6" max="6" width="9.5703125" bestFit="1" customWidth="1"/>
    <col min="7" max="8" width="11.140625" customWidth="1"/>
    <col min="9" max="9" width="5.7109375" customWidth="1"/>
  </cols>
  <sheetData>
    <row r="1" spans="1:8">
      <c r="A1" s="56" t="s">
        <v>38</v>
      </c>
      <c r="B1" s="57"/>
      <c r="C1" s="57"/>
      <c r="D1" s="57"/>
      <c r="E1" s="57"/>
      <c r="F1" s="57"/>
      <c r="G1" s="57"/>
      <c r="H1" s="58"/>
    </row>
    <row r="2" spans="1:8">
      <c r="A2" s="59" t="s">
        <v>1</v>
      </c>
      <c r="B2" s="60"/>
      <c r="C2" s="61" t="s">
        <v>8</v>
      </c>
      <c r="D2" s="62"/>
      <c r="E2" s="63"/>
      <c r="F2" s="64" t="s">
        <v>11</v>
      </c>
      <c r="G2" s="60"/>
      <c r="H2" s="65"/>
    </row>
    <row r="3" spans="1:8" s="1" customFormat="1" ht="30">
      <c r="A3" s="5" t="s">
        <v>22</v>
      </c>
      <c r="B3" s="6" t="s">
        <v>12</v>
      </c>
      <c r="C3" s="7" t="s">
        <v>21</v>
      </c>
      <c r="D3" s="8" t="s">
        <v>19</v>
      </c>
      <c r="E3" s="9" t="s">
        <v>20</v>
      </c>
      <c r="F3" s="7" t="s">
        <v>21</v>
      </c>
      <c r="G3" s="8" t="s">
        <v>19</v>
      </c>
      <c r="H3" s="9" t="s">
        <v>20</v>
      </c>
    </row>
    <row r="4" spans="1:8" ht="15.75" thickBot="1">
      <c r="A4" s="43">
        <v>0</v>
      </c>
      <c r="B4" s="44">
        <f>ROUNDDOWN(A4/7, 0)*2</f>
        <v>0</v>
      </c>
      <c r="C4" s="45">
        <v>100</v>
      </c>
      <c r="D4" s="46">
        <v>55</v>
      </c>
      <c r="E4" s="47">
        <v>45</v>
      </c>
      <c r="F4" s="41">
        <f>C4-B4</f>
        <v>100</v>
      </c>
      <c r="G4" s="42">
        <f>D4-(B4/2)</f>
        <v>55</v>
      </c>
      <c r="H4" s="35">
        <f>E4-(B4/2)</f>
        <v>45</v>
      </c>
    </row>
    <row r="5" spans="1:8" ht="15.75" thickBot="1"/>
    <row r="6" spans="1:8">
      <c r="A6" s="56" t="s">
        <v>14</v>
      </c>
      <c r="B6" s="57"/>
      <c r="C6" s="57"/>
      <c r="D6" s="58"/>
    </row>
    <row r="7" spans="1:8" ht="45">
      <c r="A7" s="5" t="s">
        <v>39</v>
      </c>
      <c r="B7" s="6" t="s">
        <v>40</v>
      </c>
      <c r="C7" s="4" t="s">
        <v>41</v>
      </c>
      <c r="D7" s="9" t="s">
        <v>4</v>
      </c>
    </row>
    <row r="8" spans="1:8" ht="15.75" thickBot="1">
      <c r="A8" s="48">
        <v>0</v>
      </c>
      <c r="B8" s="49">
        <f>ROUNDDOWN(A8/3.5, 0)</f>
        <v>0</v>
      </c>
      <c r="C8" s="51">
        <f>H4</f>
        <v>45</v>
      </c>
      <c r="D8" s="35">
        <f>C8-B8</f>
        <v>45</v>
      </c>
    </row>
    <row r="10" spans="1:8">
      <c r="A10" s="34" t="s">
        <v>36</v>
      </c>
    </row>
  </sheetData>
  <mergeCells count="5">
    <mergeCell ref="A6:D6"/>
    <mergeCell ref="A1:H1"/>
    <mergeCell ref="A2:B2"/>
    <mergeCell ref="C2:E2"/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32" sqref="E32"/>
    </sheetView>
  </sheetViews>
  <sheetFormatPr defaultRowHeight="15"/>
  <cols>
    <col min="1" max="2" width="10.85546875" customWidth="1"/>
    <col min="3" max="5" width="11.140625" customWidth="1"/>
    <col min="6" max="6" width="9.5703125" bestFit="1" customWidth="1"/>
    <col min="7" max="8" width="11.140625" customWidth="1"/>
    <col min="9" max="9" width="5.7109375" customWidth="1"/>
  </cols>
  <sheetData>
    <row r="1" spans="1:8">
      <c r="A1" s="56" t="s">
        <v>38</v>
      </c>
      <c r="B1" s="57"/>
      <c r="C1" s="57"/>
      <c r="D1" s="57"/>
      <c r="E1" s="57"/>
      <c r="F1" s="57"/>
      <c r="G1" s="57"/>
      <c r="H1" s="58"/>
    </row>
    <row r="2" spans="1:8">
      <c r="A2" s="59" t="s">
        <v>1</v>
      </c>
      <c r="B2" s="60"/>
      <c r="C2" s="61" t="s">
        <v>8</v>
      </c>
      <c r="D2" s="62"/>
      <c r="E2" s="63"/>
      <c r="F2" s="64" t="s">
        <v>11</v>
      </c>
      <c r="G2" s="60"/>
      <c r="H2" s="65"/>
    </row>
    <row r="3" spans="1:8" s="1" customFormat="1" ht="30">
      <c r="A3" s="5" t="s">
        <v>22</v>
      </c>
      <c r="B3" s="6" t="s">
        <v>12</v>
      </c>
      <c r="C3" s="7" t="s">
        <v>21</v>
      </c>
      <c r="D3" s="8" t="s">
        <v>19</v>
      </c>
      <c r="E3" s="9" t="s">
        <v>20</v>
      </c>
      <c r="F3" s="7" t="s">
        <v>21</v>
      </c>
      <c r="G3" s="8" t="s">
        <v>19</v>
      </c>
      <c r="H3" s="9" t="s">
        <v>20</v>
      </c>
    </row>
    <row r="4" spans="1:8" ht="15.75" thickBot="1">
      <c r="A4" s="43">
        <v>0</v>
      </c>
      <c r="B4" s="44">
        <f>ROUNDDOWN(A4/7, 0)*2</f>
        <v>0</v>
      </c>
      <c r="C4" s="45">
        <v>90</v>
      </c>
      <c r="D4" s="46">
        <v>47</v>
      </c>
      <c r="E4" s="47">
        <v>43</v>
      </c>
      <c r="F4" s="41">
        <f>C4-B4</f>
        <v>90</v>
      </c>
      <c r="G4" s="42">
        <f>D4-(B4/2)</f>
        <v>47</v>
      </c>
      <c r="H4" s="35">
        <f>E4-(B4/2)</f>
        <v>43</v>
      </c>
    </row>
    <row r="5" spans="1:8" ht="15.75" thickBot="1"/>
    <row r="6" spans="1:8">
      <c r="A6" s="56" t="s">
        <v>14</v>
      </c>
      <c r="B6" s="57"/>
      <c r="C6" s="57"/>
      <c r="D6" s="58"/>
    </row>
    <row r="7" spans="1:8" ht="45">
      <c r="A7" s="5" t="s">
        <v>39</v>
      </c>
      <c r="B7" s="6" t="s">
        <v>40</v>
      </c>
      <c r="C7" s="4" t="s">
        <v>41</v>
      </c>
      <c r="D7" s="9" t="s">
        <v>4</v>
      </c>
    </row>
    <row r="8" spans="1:8" ht="15.75" thickBot="1">
      <c r="A8" s="48">
        <v>0</v>
      </c>
      <c r="B8" s="49">
        <f>ROUNDDOWN(A8/3.5, 0)</f>
        <v>0</v>
      </c>
      <c r="C8" s="51">
        <f>H4</f>
        <v>43</v>
      </c>
      <c r="D8" s="35">
        <f>C8-B8</f>
        <v>43</v>
      </c>
    </row>
    <row r="10" spans="1:8">
      <c r="A10" s="34" t="s">
        <v>36</v>
      </c>
    </row>
  </sheetData>
  <mergeCells count="5">
    <mergeCell ref="A1:H1"/>
    <mergeCell ref="A2:B2"/>
    <mergeCell ref="C2:E2"/>
    <mergeCell ref="F2:H2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120 Overs</vt:lpstr>
      <vt:lpstr>1st XI Div2-4 100 Overs</vt:lpstr>
      <vt:lpstr>Other 100 overs</vt:lpstr>
      <vt:lpstr>90 overs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Lowe</dc:creator>
  <cp:lastModifiedBy>Chris</cp:lastModifiedBy>
  <dcterms:created xsi:type="dcterms:W3CDTF">2015-06-18T09:18:37Z</dcterms:created>
  <dcterms:modified xsi:type="dcterms:W3CDTF">2016-03-06T17:01:14Z</dcterms:modified>
</cp:coreProperties>
</file>