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frcorg-my.sharepoint.com/personal/nora_steurer_ifrc_org/Documents/Documents/01 WREC Coalition Nora backup/01 Deliverables/PACE 2025 deliverables/9. Energy efficiency tool/EE tool versions/"/>
    </mc:Choice>
  </mc:AlternateContent>
  <xr:revisionPtr revIDLastSave="32" documentId="8_{D2A1C751-7AF7-463B-8451-1B72C240014D}" xr6:coauthVersionLast="47" xr6:coauthVersionMax="47" xr10:uidLastSave="{30805926-ABFE-40F0-866A-E2EA975D8705}"/>
  <workbookProtection workbookAlgorithmName="SHA-512" workbookHashValue="gb2S5cLqUF/lGWfYEokZL+QrbyitND/owafLjLwDTQ9zKGaeEhPPNVlmj3WeOciWuVJsY9hK9Zt3SdcENlCz9A==" workbookSaltValue="1Un8S0MMK/WpsY4m9sTMqA==" workbookSpinCount="100000" lockStructure="1"/>
  <bookViews>
    <workbookView xWindow="-110" yWindow="-110" windowWidth="19420" windowHeight="11500" xr2:uid="{9ADE8355-6EC1-4FE5-8C2F-B4565D23362E}"/>
  </bookViews>
  <sheets>
    <sheet name="INSTRUCTIONS" sheetId="10" r:id="rId1"/>
    <sheet name="Scoring sheet" sheetId="11" r:id="rId2"/>
    <sheet name="Questionnaire" sheetId="16" r:id="rId3"/>
    <sheet name="1-Behaviour (quick &amp; low-cost)" sheetId="2" r:id="rId4"/>
    <sheet name="2-Lighting" sheetId="7" r:id="rId5"/>
    <sheet name="3-Cooling, generators" sheetId="14" r:id="rId6"/>
    <sheet name="4-IT equipment" sheetId="17" r:id="rId7"/>
    <sheet name="5-Other appliances" sheetId="3" r:id="rId8"/>
    <sheet name="6-Insulation" sheetId="19" r:id="rId9"/>
    <sheet name="Dropdown" sheetId="13" state="hidden" r:id="rId10"/>
    <sheet name="7-Resources" sheetId="2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1" l="1"/>
  <c r="E16" i="2"/>
  <c r="E13" i="2"/>
  <c r="E12" i="2"/>
  <c r="C14" i="11"/>
  <c r="E6" i="2"/>
  <c r="E5" i="3"/>
  <c r="E4" i="17" l="1"/>
  <c r="E6" i="17"/>
  <c r="E5" i="17"/>
  <c r="F5" i="14"/>
  <c r="E11" i="2"/>
  <c r="E7" i="17" l="1"/>
  <c r="E12" i="3"/>
  <c r="C17" i="11"/>
  <c r="C18" i="11"/>
  <c r="D17" i="11" l="1"/>
  <c r="E8" i="17"/>
  <c r="E17" i="11" s="1"/>
  <c r="D8" i="19"/>
  <c r="D7" i="19"/>
  <c r="D6" i="19"/>
  <c r="D4" i="19"/>
  <c r="D5" i="19"/>
  <c r="E7" i="3"/>
  <c r="F11" i="14"/>
  <c r="F6" i="14"/>
  <c r="E9" i="2"/>
  <c r="E14" i="2"/>
  <c r="E18" i="2"/>
  <c r="E17" i="2"/>
  <c r="E8" i="2"/>
  <c r="E5" i="2"/>
  <c r="F9" i="14"/>
  <c r="E6" i="3"/>
  <c r="F7" i="14"/>
  <c r="F8" i="14"/>
  <c r="E6" i="7"/>
  <c r="E7" i="7"/>
  <c r="E5" i="7"/>
  <c r="F12" i="14" l="1"/>
  <c r="F13" i="14" s="1"/>
  <c r="D9" i="19"/>
  <c r="E19" i="2"/>
  <c r="E20" i="2" s="1"/>
  <c r="E8" i="7"/>
  <c r="E11" i="3"/>
  <c r="E10" i="3"/>
  <c r="E9" i="3"/>
  <c r="D14" i="11" l="1"/>
  <c r="E14" i="11"/>
  <c r="D10" i="19"/>
  <c r="E19" i="11" s="1"/>
  <c r="D19" i="11"/>
  <c r="E16" i="11"/>
  <c r="D16" i="11"/>
  <c r="E9" i="7"/>
  <c r="E15" i="11" s="1"/>
  <c r="D15" i="11"/>
  <c r="E13" i="3"/>
  <c r="E14" i="3" s="1"/>
  <c r="E18" i="11" s="1"/>
  <c r="I13" i="11"/>
  <c r="G13" i="11"/>
  <c r="I19" i="11" l="1"/>
  <c r="H19" i="11"/>
  <c r="F19" i="11"/>
  <c r="G19" i="11"/>
  <c r="D18" i="11"/>
  <c r="C20" i="11" s="1"/>
  <c r="I18" i="11"/>
  <c r="I17" i="11"/>
  <c r="F13" i="11"/>
  <c r="H13" i="11"/>
  <c r="H15" i="11" l="1"/>
  <c r="I15" i="11"/>
  <c r="I16" i="11"/>
  <c r="H16" i="11"/>
  <c r="G14" i="11"/>
  <c r="F14" i="11"/>
  <c r="H14" i="11"/>
  <c r="I14" i="11"/>
  <c r="H17" i="11"/>
  <c r="F16" i="11"/>
  <c r="G16" i="11"/>
  <c r="H18" i="11" l="1"/>
  <c r="F18" i="11"/>
  <c r="G18" i="11"/>
  <c r="G17" i="11"/>
  <c r="F17" i="11"/>
  <c r="G15" i="11"/>
  <c r="F15" i="11"/>
</calcChain>
</file>

<file path=xl/sharedStrings.xml><?xml version="1.0" encoding="utf-8"?>
<sst xmlns="http://schemas.openxmlformats.org/spreadsheetml/2006/main" count="354" uniqueCount="234">
  <si>
    <t>TARGET AUDIENCE &amp; PURPOSE</t>
  </si>
  <si>
    <t xml:space="preserve">This tool supports humanitarian facility managers, helping them understand where in their facility they can save energy. The simple checklist and scoring quickly highlights opportunities for saving and includes supporting facts, figures, and examples. The tool targets different types of humanitarian facilities ranging from warehouses to guesthouses and offices, but excludes specific types such as fleet workshops due to their unique profile. </t>
  </si>
  <si>
    <t>HOW TO USE THE TOOL</t>
  </si>
  <si>
    <t xml:space="preserve">Step </t>
  </si>
  <si>
    <t>Tab(s)</t>
  </si>
  <si>
    <t>Instructions</t>
  </si>
  <si>
    <t>Note</t>
  </si>
  <si>
    <t>Questionnaire</t>
  </si>
  <si>
    <r>
      <t xml:space="preserve">Start by answering 10 quick questions about your facility by selecting 'Yes' or 'No' from the dropdown menu. 
</t>
    </r>
    <r>
      <rPr>
        <b/>
        <sz val="11"/>
        <color theme="1"/>
        <rFont val="Open sans"/>
        <family val="2"/>
      </rPr>
      <t>Example</t>
    </r>
    <r>
      <rPr>
        <sz val="11"/>
        <color theme="1"/>
        <rFont val="Open sans"/>
        <family val="2"/>
      </rPr>
      <t xml:space="preserve">: Does your facility have air-conditioning? Answer 'Yes' if your facility currently has air-conditioning installed. Answer 'No', if there is no air-conditioning. If the answer is 'No', the relevant questions on air-conditioning in the other tabs will be greyed-out. </t>
    </r>
  </si>
  <si>
    <t xml:space="preserve">It is important to understand what type of equipment and appliances are currently in place in your facility, so that the tool can offer relevant suggestions. The tool is dynamic which means the follow-up questions, suggested measures, and score will adapt based on the answers you give in the 'Questionnaire' tab. </t>
  </si>
  <si>
    <t>Complete the 6 subsequent tabs: 
1-Behavioural measures
2-Lighting
3-IT equipment
4-Kitchen appliances
5-Cooling, heating, generators
6-Insulation</t>
  </si>
  <si>
    <t xml:space="preserve">Each tab deals with distinct, important categories for energy saving. You can address measures separately, e.g., switch to LED lightbulbs first, and some time later, replace your air-conditioning with an inverter-unit, while planning ahead for insulating your facilities. 
Note: If you answered many questions with 'Unsure', it is important to go back and check your facility for the corresponding information so that you can adequately address any energy savings potential. </t>
  </si>
  <si>
    <t xml:space="preserve">Consult the scoring sheet to review your results </t>
  </si>
  <si>
    <t xml:space="preserve">The scoring sheet gives you an overview over where your facility stand regarding its energy saving. For detailed results and suggested measures, consult the individual tabs. For further reading, see the tab 'Resources'. </t>
  </si>
  <si>
    <t xml:space="preserve"> INDEX</t>
  </si>
  <si>
    <t>TABLE Nº</t>
  </si>
  <si>
    <t>ITEM</t>
  </si>
  <si>
    <t>START HERE</t>
  </si>
  <si>
    <t>1-Behaviour (quick &amp; low-cost)</t>
  </si>
  <si>
    <t>2-Lighting</t>
  </si>
  <si>
    <t>3-Cooling, generators</t>
  </si>
  <si>
    <t>4-IT equipment</t>
  </si>
  <si>
    <t>5-Other appliances</t>
  </si>
  <si>
    <t>6- Insulation</t>
  </si>
  <si>
    <t>7-Resources</t>
  </si>
  <si>
    <t>Scoring sheet</t>
  </si>
  <si>
    <t>NOTE</t>
  </si>
  <si>
    <t>This scoring sheet will be automatically populated based on the answers provided in each tab. This tool is dynamic, which means questions and max. score will adjust depending on the answers you give in the 'Questionnaire' tab. For example, if your facility doesn't have air-conditioning and you answer 'No' accordingly in the questionnaire, questions about air-conditioning in the other tabs will be greyed-out and the max. score will adjust, accounting for absence of air-conditioning.</t>
  </si>
  <si>
    <t xml:space="preserve">Scoring matrix </t>
  </si>
  <si>
    <r>
      <t xml:space="preserve">Not energy efficient: </t>
    </r>
    <r>
      <rPr>
        <sz val="11"/>
        <color theme="1"/>
        <rFont val="Calibri"/>
        <family val="2"/>
        <scheme val="minor"/>
      </rPr>
      <t xml:space="preserve">Between 0% and 25% of  score achieved. </t>
    </r>
  </si>
  <si>
    <r>
      <t>Partially energy efficient:</t>
    </r>
    <r>
      <rPr>
        <sz val="11"/>
        <color theme="1"/>
        <rFont val="Calibri"/>
        <family val="2"/>
        <scheme val="minor"/>
      </rPr>
      <t xml:space="preserve"> Between 25% and 50% of  score achieved. </t>
    </r>
  </si>
  <si>
    <t xml:space="preserve">Category </t>
  </si>
  <si>
    <t>Example</t>
  </si>
  <si>
    <t>3-Cooling, heating, generators</t>
  </si>
  <si>
    <t>6-Insulation</t>
  </si>
  <si>
    <t>Score</t>
  </si>
  <si>
    <t>Description</t>
  </si>
  <si>
    <t>Not energy efficient</t>
  </si>
  <si>
    <t xml:space="preserve">Between 0% and 25% of the score is achieved. Your facility has major potential for increasing its energy efficiency. Important energy and therefore financial savings can potentially be realised. Start with quick wins that come with low upfront costs such as behavioural measures and lighting. </t>
  </si>
  <si>
    <t xml:space="preserve">Partially energy efficient </t>
  </si>
  <si>
    <t>Between 25% and 50% of the score is achieved. Your facility is taking some energy efficiency measures, but important savings can still be realised. If quick wins such as behavioural measures wins and/or lighting have already been taken, look into the more impactful categories such as cooling or insulation.</t>
  </si>
  <si>
    <t>Highly energy efficient</t>
  </si>
  <si>
    <t>Between 50% and 75% of the score is achieved. Your facility has taken several important energy efficiency measures, some of which are highly impactful. Check the ones that are missing to realise your facility's full energy saving potential.</t>
  </si>
  <si>
    <t xml:space="preserve">Between 75% and 100% of the score is achieved. The focus is to maintain the current level of energy efficiency and cover your facility's remaining energy needs with renewable energy (where not already done). </t>
  </si>
  <si>
    <r>
      <t xml:space="preserve">Answer 
</t>
    </r>
    <r>
      <rPr>
        <sz val="9"/>
        <color theme="0"/>
        <rFont val="Open sans"/>
        <family val="2"/>
      </rPr>
      <t>Select 'Yes' or 'No' from the dropdown menu</t>
    </r>
  </si>
  <si>
    <t xml:space="preserve">Does your facility have air-conditioning? </t>
  </si>
  <si>
    <t>Yes</t>
  </si>
  <si>
    <t>Does your facility have fans?</t>
  </si>
  <si>
    <t>Does your facility have generators?</t>
  </si>
  <si>
    <t>Does your facility have computers?</t>
  </si>
  <si>
    <t>Does your facility have printers?</t>
  </si>
  <si>
    <t>Does your facility have fridge(s)?</t>
  </si>
  <si>
    <t>Does your facility have water boiler(s)?</t>
  </si>
  <si>
    <t>Does your facility have coffee maker(s)?</t>
  </si>
  <si>
    <t>Does your facility have microwave(s)?</t>
  </si>
  <si>
    <t>1- Behavioural measures (quick &amp; low-cost)</t>
  </si>
  <si>
    <t>Question</t>
  </si>
  <si>
    <r>
      <t xml:space="preserve">Answer 
</t>
    </r>
    <r>
      <rPr>
        <sz val="9"/>
        <color theme="0"/>
        <rFont val="Open sans"/>
        <family val="2"/>
      </rPr>
      <t>Select 'Yes', 'No', or 'Unsure' from the dropdown menu</t>
    </r>
  </si>
  <si>
    <t>Points achieved</t>
  </si>
  <si>
    <t>Why is this important?</t>
  </si>
  <si>
    <t>Reminders &amp; training</t>
  </si>
  <si>
    <t>Have you right-sized your facility, checking that it's space is optimised for your purposes?</t>
  </si>
  <si>
    <t>No</t>
  </si>
  <si>
    <r>
      <t xml:space="preserve">A large facility costs more to cool/heat/lighten. If a warehouse has become too large and is half empty, consider switching to a smaller one, sharing it with another organisation, and/or optimising storage to only one part so that only part of the warehouse requires e.g., cooling/lighting. </t>
    </r>
    <r>
      <rPr>
        <b/>
        <sz val="9"/>
        <color theme="1"/>
        <rFont val="Open sans"/>
        <family val="2"/>
      </rPr>
      <t>Examples:</t>
    </r>
    <r>
      <rPr>
        <sz val="9"/>
        <color theme="1"/>
        <rFont val="Open sans"/>
        <family val="2"/>
      </rPr>
      <t xml:space="preserve"> </t>
    </r>
    <r>
      <rPr>
        <i/>
        <sz val="9"/>
        <color theme="1"/>
        <rFont val="Open sans"/>
        <family val="2"/>
      </rPr>
      <t>SCI Sudan</t>
    </r>
    <r>
      <rPr>
        <sz val="9"/>
        <color theme="1"/>
        <rFont val="Open sans"/>
        <family val="2"/>
      </rPr>
      <t xml:space="preserve"> shares its facilities (warehouses, offices, accommodation) with other organisations, minimising generator needs. This led to lower energy and fuel bills for all participants. Thanks to optimising set up and sorting/disposing of items no longer needed, </t>
    </r>
    <r>
      <rPr>
        <i/>
        <sz val="9"/>
        <color theme="1"/>
        <rFont val="Open sans"/>
        <family val="2"/>
      </rPr>
      <t xml:space="preserve">DRC Syria </t>
    </r>
    <r>
      <rPr>
        <sz val="9"/>
        <color theme="1"/>
        <rFont val="Open sans"/>
        <family val="2"/>
      </rPr>
      <t xml:space="preserve">reduced their warehouse size by 85%, leading to lower energy use and saving over US$ 11,000 in rent/year. </t>
    </r>
  </si>
  <si>
    <t>Have you put up reminders for people to turn off equipment/lighting when not in use, and to save energy by optimising its use?</t>
  </si>
  <si>
    <t>Have staff been trained on energy efficiency behaviour and/or has there been an energy savings campaign?</t>
  </si>
  <si>
    <t>Cooling &amp; appliance settings</t>
  </si>
  <si>
    <t>Is air-conditioning/heating set to optimum temperatures balancing thermal comfort with energy savings?</t>
  </si>
  <si>
    <t>Are you keeping all windows and doors closed 
when air-conditioning is turned on?</t>
  </si>
  <si>
    <t xml:space="preserve">Air-conditioning is less effective when windows/doors are open since hot air continuously enters the building and needs to be cooled. </t>
  </si>
  <si>
    <t>Are devices (e.g., kitchen appliances) set to energy efficiency/eco-settings as default (where available)?</t>
  </si>
  <si>
    <t xml:space="preserve">Staff handle multiple energy-consuming devices each day, from computers to water kettles and coffee makers. Setting energy-consuming devices to eco/energy efficiency mode as default reduces energy consumption each time they do. </t>
  </si>
  <si>
    <t>Switches &amp; timers</t>
  </si>
  <si>
    <t xml:space="preserve">Computers are a major source of energy use in most facilities. Enabling staff to switch them off quickly when not needed is a low-cost, effective behavioural intervention. </t>
  </si>
  <si>
    <t>Are timers in place that turn off high energy consuming equipment (e.g., air-conditioning) when not needed (e.g., nights/weekends)?</t>
  </si>
  <si>
    <t>Is a master switch in place through which you can switch off all lighting/equipment when not needed?</t>
  </si>
  <si>
    <r>
      <t xml:space="preserve">People don't always remember to switch off what is not needed. Having a master switch is an easy way for the facility manager to save energy and manually switch off equipment that is not needed one-off (e.g., during a public holiday/a mission where everyone is out of office, etc.). </t>
    </r>
    <r>
      <rPr>
        <b/>
        <sz val="9"/>
        <color theme="1"/>
        <rFont val="Open sans"/>
        <family val="2"/>
      </rPr>
      <t>Best practice:</t>
    </r>
    <r>
      <rPr>
        <sz val="9"/>
        <color theme="1"/>
        <rFont val="Open sans"/>
        <family val="2"/>
      </rPr>
      <t xml:space="preserve"> Place a master swich at the entrance/exit. Bonus: Have a remote switch via an app that allows the facility manager to switch off when not there. </t>
    </r>
    <r>
      <rPr>
        <b/>
        <sz val="9"/>
        <color theme="1"/>
        <rFont val="Open sans"/>
        <family val="2"/>
      </rPr>
      <t>Example:</t>
    </r>
    <r>
      <rPr>
        <i/>
        <sz val="9"/>
        <color theme="1"/>
        <rFont val="Open sans"/>
        <family val="2"/>
      </rPr>
      <t xml:space="preserve"> IRC Lebanon</t>
    </r>
    <r>
      <rPr>
        <sz val="9"/>
        <color theme="1"/>
        <rFont val="Open sans"/>
        <family val="2"/>
      </rPr>
      <t xml:space="preserve"> turns off all equipment at night. Together with other energy-saving measures, they reduced their energy bills by 40%.</t>
    </r>
  </si>
  <si>
    <t xml:space="preserve">Total score </t>
  </si>
  <si>
    <t xml:space="preserve">Energy savings score </t>
  </si>
  <si>
    <t xml:space="preserve">Points achieved </t>
  </si>
  <si>
    <t>Are your inside lights LED lights?</t>
  </si>
  <si>
    <r>
      <t xml:space="preserve">LED light bulbs achieve 50-70% more energy savings and last over 12 times longer compared with incandescent light bulb. </t>
    </r>
    <r>
      <rPr>
        <b/>
        <sz val="9"/>
        <color theme="1"/>
        <rFont val="Open sans"/>
        <family val="2"/>
      </rPr>
      <t>Illustration</t>
    </r>
    <r>
      <rPr>
        <sz val="9"/>
        <color theme="1"/>
        <rFont val="Open sans"/>
        <family val="2"/>
      </rPr>
      <t xml:space="preserve">: Replacing 100 incandescent bulbs with 100 LED bulbs saves energy equalling ca. 4 air conditioners. </t>
    </r>
    <r>
      <rPr>
        <b/>
        <sz val="9"/>
        <color theme="1"/>
        <rFont val="Open sans"/>
        <family val="2"/>
      </rPr>
      <t xml:space="preserve">Example: </t>
    </r>
    <r>
      <rPr>
        <i/>
        <sz val="9"/>
        <color theme="1"/>
        <rFont val="Open sans"/>
        <family val="2"/>
      </rPr>
      <t>IRC Lebanon</t>
    </r>
    <r>
      <rPr>
        <sz val="9"/>
        <color theme="1"/>
        <rFont val="Open sans"/>
        <family val="2"/>
      </rPr>
      <t xml:space="preserve"> installed LED light bulbs and put in place motion sensors for lighting. Together with other energy-saving measures, they reduced their energy bills by 40%.</t>
    </r>
  </si>
  <si>
    <t>NO</t>
  </si>
  <si>
    <t>Are your outside lights LED lights?</t>
  </si>
  <si>
    <r>
      <t xml:space="preserve">LED light bulbs achieve 50-70% more energy savings and last over 12 times longer compared with incandescent light bulb. </t>
    </r>
    <r>
      <rPr>
        <b/>
        <sz val="9"/>
        <color theme="1"/>
        <rFont val="Open sans"/>
        <family val="2"/>
      </rPr>
      <t>Illustration</t>
    </r>
    <r>
      <rPr>
        <sz val="9"/>
        <color theme="1"/>
        <rFont val="Open sans"/>
        <family val="2"/>
      </rPr>
      <t xml:space="preserve">: Running an LED lightbulb for a year costs 8 times less compared to an incandescent light bulb. </t>
    </r>
    <r>
      <rPr>
        <b/>
        <sz val="9"/>
        <color theme="1"/>
        <rFont val="Open sans"/>
        <family val="2"/>
      </rPr>
      <t xml:space="preserve">Example: </t>
    </r>
    <r>
      <rPr>
        <i/>
        <sz val="9"/>
        <color theme="1"/>
        <rFont val="Open sans"/>
        <family val="2"/>
      </rPr>
      <t>ICRC Nairobi</t>
    </r>
    <r>
      <rPr>
        <sz val="9"/>
        <color theme="1"/>
        <rFont val="Open sans"/>
        <family val="2"/>
      </rPr>
      <t xml:space="preserve"> replaced the 540 light bulbs with LED bulbs. This resulted in saving of US$ 9,000/year with payback time of less than 2 years.</t>
    </r>
  </si>
  <si>
    <t>Do you have motion sensors in place?</t>
  </si>
  <si>
    <r>
      <t xml:space="preserve">Motion sensors ensure lighting is only on when people are present (e.g., in the bathroom). </t>
    </r>
    <r>
      <rPr>
        <b/>
        <sz val="9"/>
        <color theme="1"/>
        <rFont val="Open sans"/>
        <family val="2"/>
      </rPr>
      <t>Example</t>
    </r>
    <r>
      <rPr>
        <sz val="9"/>
        <color theme="1"/>
        <rFont val="Open sans"/>
        <family val="2"/>
      </rPr>
      <t xml:space="preserve">: Corridors in </t>
    </r>
    <r>
      <rPr>
        <i/>
        <sz val="9"/>
        <color theme="1"/>
        <rFont val="Open sans"/>
        <family val="2"/>
      </rPr>
      <t>MSF's Amman</t>
    </r>
    <r>
      <rPr>
        <sz val="9"/>
        <color theme="1"/>
        <rFont val="Open sans"/>
        <family val="2"/>
      </rPr>
      <t xml:space="preserve"> hospital are equipped with movement detectors. Outdoor night lights in in an MSF facility in Rutshuru work automatically with a day/night switch,</t>
    </r>
  </si>
  <si>
    <t>Cooling</t>
  </si>
  <si>
    <t>Is your air-conditioning inverter-based?</t>
  </si>
  <si>
    <t>Do you have window blinds and/or outside shading?</t>
  </si>
  <si>
    <r>
      <t xml:space="preserve">Window blinds and/or outside shading (e.g., via trees) help keep buildings cool since they block solar radiation. This measure is not as impactful as insulating walls and roof, but it can be an important, low-cost first step. </t>
    </r>
    <r>
      <rPr>
        <b/>
        <sz val="9"/>
        <rFont val="Open sans"/>
        <family val="2"/>
      </rPr>
      <t>Example</t>
    </r>
    <r>
      <rPr>
        <sz val="9"/>
        <rFont val="Open sans"/>
        <family val="2"/>
      </rPr>
      <t>: The</t>
    </r>
    <r>
      <rPr>
        <i/>
        <sz val="9"/>
        <rFont val="Open sans"/>
        <family val="2"/>
      </rPr>
      <t xml:space="preserve"> MSF hospital in Amman</t>
    </r>
    <r>
      <rPr>
        <sz val="9"/>
        <rFont val="Open sans"/>
        <family val="2"/>
      </rPr>
      <t xml:space="preserve"> is equipped with solar films glued to windows to reduce overheating.</t>
    </r>
  </si>
  <si>
    <t>Have you painted your roof white?</t>
  </si>
  <si>
    <t xml:space="preserve">Painting roofs white means roofs stay cooler. A cool roof can reduce indoor air temperature by up to 6°C which in turn can decrease air-conditioning bills between 20–50%. </t>
  </si>
  <si>
    <t>Do you use ceiling fans instead of air-conditioning when possible?</t>
  </si>
  <si>
    <t>Generator(s)</t>
  </si>
  <si>
    <t>Have you rightsized your generators?</t>
  </si>
  <si>
    <r>
      <rPr>
        <b/>
        <sz val="9"/>
        <rFont val="Open sans"/>
        <family val="2"/>
      </rPr>
      <t>The humanitarian sector spends around 5% on their annual budget or over US$ 108 million on generators.</t>
    </r>
    <r>
      <rPr>
        <sz val="9"/>
        <rFont val="Open sans"/>
        <family val="2"/>
      </rPr>
      <t xml:space="preserve"> </t>
    </r>
    <r>
      <rPr>
        <b/>
        <sz val="9"/>
        <rFont val="Open sans"/>
        <family val="2"/>
      </rPr>
      <t>Best practice:</t>
    </r>
    <r>
      <rPr>
        <sz val="9"/>
        <rFont val="Open sans"/>
        <family val="2"/>
      </rPr>
      <t xml:space="preserve"> Generators should optimally run on 30% to 80% capacity. Reduce energy consumption peaks e.g., through energy efficient appliances and equipment and energy saving behaviour. You can pair larger and smaller generators to address energy consumption fluctuations (also called 'synchronising').  </t>
    </r>
    <r>
      <rPr>
        <b/>
        <sz val="9"/>
        <rFont val="Open sans"/>
        <family val="2"/>
      </rPr>
      <t>Examples</t>
    </r>
    <r>
      <rPr>
        <sz val="9"/>
        <rFont val="Open sans"/>
        <family val="2"/>
      </rPr>
      <t xml:space="preserve">: </t>
    </r>
    <r>
      <rPr>
        <i/>
        <sz val="9"/>
        <rFont val="Open sans"/>
        <family val="2"/>
      </rPr>
      <t xml:space="preserve">MSF Bangui </t>
    </r>
    <r>
      <rPr>
        <sz val="9"/>
        <rFont val="Open sans"/>
        <family val="2"/>
      </rPr>
      <t xml:space="preserve">checked their energy consumption and changed their generator to a smaller model which cut their generator fuel consumption in half. </t>
    </r>
    <r>
      <rPr>
        <i/>
        <sz val="9"/>
        <rFont val="Open sans"/>
        <family val="2"/>
      </rPr>
      <t>MSF missions in Yemen, Nigeria and Haiti</t>
    </r>
    <r>
      <rPr>
        <sz val="9"/>
        <rFont val="Open sans"/>
        <family val="2"/>
      </rPr>
      <t xml:space="preserve"> are equipped with synchronised generators.</t>
    </r>
  </si>
  <si>
    <t>Do your computers have an energy efficiency label/high energy performance rating?</t>
  </si>
  <si>
    <t>Are your computer settings optimised for energy savings?</t>
  </si>
  <si>
    <t>Do your printers have an energy efficiency label/high energy performance rating?</t>
  </si>
  <si>
    <r>
      <t xml:space="preserve">Printers are less important for energy consumption compared to computers, but in larger facilities, their energy consumption still adds up - also given that many are turned on 24/7. </t>
    </r>
    <r>
      <rPr>
        <b/>
        <sz val="9"/>
        <color theme="1"/>
        <rFont val="Open sans"/>
        <family val="2"/>
      </rPr>
      <t>Examples</t>
    </r>
    <r>
      <rPr>
        <sz val="9"/>
        <color theme="1"/>
        <rFont val="Open sans"/>
        <family val="2"/>
      </rPr>
      <t xml:space="preserve"> for energy efficiency labels: EU Energy Label; Energy Star; Kenya Energy Label; Brazil Energy Efficiency Label (see tab '7-Resources').</t>
    </r>
  </si>
  <si>
    <t>5-Kitchen appliances</t>
  </si>
  <si>
    <t>Fridges</t>
  </si>
  <si>
    <t>Do your fridges/freezers have an energy efficiency label/high energy performance rating?</t>
  </si>
  <si>
    <r>
      <t xml:space="preserve">Fridges are a major energy consumers in kitchens. </t>
    </r>
    <r>
      <rPr>
        <b/>
        <sz val="9"/>
        <rFont val="Open sans"/>
        <family val="2"/>
      </rPr>
      <t>Running a B-rated fridge cuts energy costs in half compared to an F-rated fridge.</t>
    </r>
    <r>
      <rPr>
        <sz val="9"/>
        <rFont val="Open sans"/>
        <family val="2"/>
      </rPr>
      <t xml:space="preserve"> A freezer in poor condition needs to run 24h/day to maintain its temperature. A freezer in good condition only needs to run for a few hours/day. A new freezer can pay for itself within a year.</t>
    </r>
  </si>
  <si>
    <t>Is your fridge/freezer inverter models?</t>
  </si>
  <si>
    <t xml:space="preserve">Inverter fridges consume 25% less energy and last longer compared to conventional models. </t>
  </si>
  <si>
    <t>Have you installed the fridge in a cool, ventilated
room, away from sunlight?</t>
  </si>
  <si>
    <t xml:space="preserve">If fridges are installed in a cool place, they consume less energy to cool what is put inside. </t>
  </si>
  <si>
    <t>Other appliances</t>
  </si>
  <si>
    <t>Does your water boiler have an energy efficiency label/ high energy performance rating?</t>
  </si>
  <si>
    <t>Does your coffee maker have an energy efficiency label/ high energy performance rating?</t>
  </si>
  <si>
    <t>Does your microwave have an energy efficiency label/ high energy performance rating?</t>
  </si>
  <si>
    <t>Do any employees have their appliances (e.g., their own mini fridge/water boiler/coffee maker)?</t>
  </si>
  <si>
    <t xml:space="preserve">Employees using individual appliances can add significantly to a facility's energy consumption, especially because smaller units are often less energy efficient. By making employees aware of this and/or putting in place a corresponding policy, your facility can save energy. </t>
  </si>
  <si>
    <t>Have you insulated your roof?</t>
  </si>
  <si>
    <t>YES</t>
  </si>
  <si>
    <t>Have you insulated your exterior walls?</t>
  </si>
  <si>
    <t>Do you have double/triple glazing in place for your windows?</t>
  </si>
  <si>
    <t>Do you have mechanical or natural ventilation in place ?</t>
  </si>
  <si>
    <t>A well-insulated facility is more air tight, so less fresh air enters naturally. Mechanical ventilation ensures good indoor air quality, while saving energy through keeping temperatures constant. Alternatively, and depending on the local climate, facilities can be designed with natural ventilation in mind.</t>
  </si>
  <si>
    <t>Does your facility have a sustainability certification.</t>
  </si>
  <si>
    <t>YesNo</t>
  </si>
  <si>
    <t>Unsure</t>
  </si>
  <si>
    <t>Topic</t>
  </si>
  <si>
    <t>Title &amp; link</t>
  </si>
  <si>
    <t>Author</t>
  </si>
  <si>
    <t>Energy consumption calculator</t>
  </si>
  <si>
    <t>Energy Consumption Calculator</t>
  </si>
  <si>
    <t>Logistics Cluster</t>
  </si>
  <si>
    <t>ReAct Tool</t>
  </si>
  <si>
    <t>Action Against Hunger, Acciona</t>
  </si>
  <si>
    <t>Energy consumption game</t>
  </si>
  <si>
    <t>Energy Efficiency Challenge</t>
  </si>
  <si>
    <t>Norwegian Refugee Council (NRC)</t>
  </si>
  <si>
    <t>Energy efficiency labels</t>
  </si>
  <si>
    <t>Energy efficiency labels Mexico</t>
  </si>
  <si>
    <t>Government of Mexico</t>
  </si>
  <si>
    <t>EU Energy Label</t>
  </si>
  <si>
    <t>European Union</t>
  </si>
  <si>
    <t>Energy Star</t>
  </si>
  <si>
    <t>US Environmental Protection Agency (EPA)</t>
  </si>
  <si>
    <t>Energy efficiency certifications for buildings Brazil</t>
  </si>
  <si>
    <t>Brazil Ministry of Mines and Energy</t>
  </si>
  <si>
    <t>Kenya Energy Label</t>
  </si>
  <si>
    <t>Energy and Petroleum Regulatory Authority Kenya</t>
  </si>
  <si>
    <t>General solutions overview</t>
  </si>
  <si>
    <t xml:space="preserve">PACEmaker -100 logistical solutions for meeting climate and environmental commitments </t>
  </si>
  <si>
    <t>Medecins sans Frontiers (MSF)</t>
  </si>
  <si>
    <t>Generators</t>
  </si>
  <si>
    <t>Estimating the use of diesel generators in displacement settings</t>
  </si>
  <si>
    <t>Global Platform for Action</t>
  </si>
  <si>
    <t>Moving Energy Initiative Toolkit: Improving how we use and account for energy in humanitarian operations</t>
  </si>
  <si>
    <t>Moving Energy Initiative</t>
  </si>
  <si>
    <t>Heating, cooling</t>
  </si>
  <si>
    <t>Energy Efficiency Guidance - air-conditioning</t>
  </si>
  <si>
    <t>International Committee of the Red Cross (ICRC)</t>
  </si>
  <si>
    <t xml:space="preserve">Energy Consumption of Buildings </t>
  </si>
  <si>
    <t>Climate Action Accelerator</t>
  </si>
  <si>
    <t>Heating and air conditioning</t>
  </si>
  <si>
    <t>Painting the roofs of buildings white: a century-old practice</t>
  </si>
  <si>
    <t>White roofs</t>
  </si>
  <si>
    <t>Insulation</t>
  </si>
  <si>
    <t>Construct with Typha to reduce energy consumption (in French)</t>
  </si>
  <si>
    <t>ScieDevNet</t>
  </si>
  <si>
    <t>Thermal Insulation of a Medical Warehouse</t>
  </si>
  <si>
    <t>Thermal Insulation of a Medical Warehouse: Video</t>
  </si>
  <si>
    <t>IT equipment</t>
  </si>
  <si>
    <t>Microsoft energy savings settings: Learn more about energy recommendations - Microsoft Support</t>
  </si>
  <si>
    <t>Microsoft</t>
  </si>
  <si>
    <t>Lighting</t>
  </si>
  <si>
    <t>Energy Efficiency Guidance - Lighting</t>
  </si>
  <si>
    <t>Sustainable supply chain training</t>
  </si>
  <si>
    <t>Environmental Sustainability Humanitarian Logistics: A Massive Open Online Course (MOOC)</t>
  </si>
  <si>
    <t>WREC Coalition</t>
  </si>
  <si>
    <t>Facility rightsizing</t>
  </si>
  <si>
    <t>DRC Supply Chain Snapshot - success story on warehouse optimization</t>
  </si>
  <si>
    <t>Danish Refugee Council (DRC)</t>
  </si>
  <si>
    <t>General energy savings</t>
  </si>
  <si>
    <t>Green Logistics Guide</t>
  </si>
  <si>
    <t>Green Response Guide</t>
  </si>
  <si>
    <t>International Federation of Red Cross and Red Crescent Societies (IFRC)</t>
  </si>
  <si>
    <t>A handbook for sustainable construction, addressing materials, design, technologies</t>
  </si>
  <si>
    <t>UN Habitat</t>
  </si>
  <si>
    <t>Quick and easy wins</t>
  </si>
  <si>
    <t>Operational Playbook for organisations</t>
  </si>
  <si>
    <t>Green Buildings</t>
  </si>
  <si>
    <t>Behavoural change</t>
  </si>
  <si>
    <t>Energy behavour</t>
  </si>
  <si>
    <t>UN Greening the Blue Good Practices</t>
  </si>
  <si>
    <t>UN</t>
  </si>
  <si>
    <r>
      <t xml:space="preserve">Water boilers are one of the largest energy consumers in kitchens. This is because they heat a previously cold substance (water) very quickly. </t>
    </r>
    <r>
      <rPr>
        <b/>
        <sz val="9"/>
        <rFont val="Open sans"/>
        <family val="2"/>
      </rPr>
      <t>Examples</t>
    </r>
    <r>
      <rPr>
        <sz val="9"/>
        <rFont val="Open sans"/>
        <family val="2"/>
      </rPr>
      <t xml:space="preserve"> for energy efficiency labels: EU Energy Label; Energy Star; Kenya Energy Label; Brazil Energy Efficiency Label (see tab '7-Resources'). </t>
    </r>
    <r>
      <rPr>
        <b/>
        <sz val="9"/>
        <rFont val="Open sans"/>
        <family val="2"/>
      </rPr>
      <t xml:space="preserve">Example: </t>
    </r>
    <r>
      <rPr>
        <i/>
        <sz val="9"/>
        <rFont val="Open sans"/>
        <family val="2"/>
      </rPr>
      <t>PIN</t>
    </r>
    <r>
      <rPr>
        <sz val="9"/>
        <rFont val="Open sans"/>
        <family val="2"/>
      </rPr>
      <t xml:space="preserve"> made it mandatory across the organisation for newly purchased appliances to be energy-efficient </t>
    </r>
  </si>
  <si>
    <r>
      <t xml:space="preserve">Most kitchens have coffee makers. And while these are not the highest energy consuming devices, they are used frequently, making their energy efficiency important. </t>
    </r>
    <r>
      <rPr>
        <b/>
        <sz val="9"/>
        <rFont val="Open sans"/>
        <family val="2"/>
      </rPr>
      <t>Examples</t>
    </r>
    <r>
      <rPr>
        <sz val="9"/>
        <rFont val="Open sans"/>
        <family val="2"/>
      </rPr>
      <t xml:space="preserve"> for energy efficiency labels: EU Energy Label; Energy Star, Kenya Energy Label; Brazil Energy Efficiency Label (see tab '7-Resources'). </t>
    </r>
    <r>
      <rPr>
        <b/>
        <sz val="9"/>
        <rFont val="Open sans"/>
        <family val="2"/>
      </rPr>
      <t>Example</t>
    </r>
    <r>
      <rPr>
        <sz val="9"/>
        <rFont val="Open sans"/>
        <family val="2"/>
      </rPr>
      <t xml:space="preserve">: </t>
    </r>
    <r>
      <rPr>
        <i/>
        <sz val="9"/>
        <rFont val="Open sans"/>
        <family val="2"/>
      </rPr>
      <t>PIN</t>
    </r>
    <r>
      <rPr>
        <sz val="9"/>
        <rFont val="Open sans"/>
        <family val="2"/>
      </rPr>
      <t xml:space="preserve"> made it mandatory across the organisation for newly purchased appliances to be energy-efficient </t>
    </r>
  </si>
  <si>
    <r>
      <t xml:space="preserve">Most microwaves have coffee makers. And while these are not the highest energy consuming devices, they are used frequently, making their energy efficiency important. </t>
    </r>
    <r>
      <rPr>
        <b/>
        <sz val="9"/>
        <rFont val="Open sans"/>
        <family val="2"/>
      </rPr>
      <t>Examples</t>
    </r>
    <r>
      <rPr>
        <sz val="9"/>
        <rFont val="Open sans"/>
        <family val="2"/>
      </rPr>
      <t xml:space="preserve"> for energy efficiency labels: EU Energy Label; Energy Star; Kenya Energy Label; Brazil Energy Efficiency Label. (see tab '7-Resources'). </t>
    </r>
    <r>
      <rPr>
        <b/>
        <sz val="9"/>
        <rFont val="Open sans"/>
        <family val="2"/>
      </rPr>
      <t>Example</t>
    </r>
    <r>
      <rPr>
        <sz val="9"/>
        <rFont val="Open sans"/>
        <family val="2"/>
      </rPr>
      <t xml:space="preserve">: </t>
    </r>
    <r>
      <rPr>
        <i/>
        <sz val="9"/>
        <rFont val="Open sans"/>
        <family val="2"/>
      </rPr>
      <t>PIN</t>
    </r>
    <r>
      <rPr>
        <sz val="9"/>
        <rFont val="Open sans"/>
        <family val="2"/>
      </rPr>
      <t xml:space="preserve"> made it mandatory across the organisation for newly purchased appliances to be energy-efficient </t>
    </r>
  </si>
  <si>
    <r>
      <rPr>
        <b/>
        <sz val="9"/>
        <color theme="1"/>
        <rFont val="Open sans"/>
        <family val="2"/>
      </rPr>
      <t xml:space="preserve">Insulating facilities can reduce overall energy consumption by 25%. </t>
    </r>
    <r>
      <rPr>
        <sz val="9"/>
        <color theme="1"/>
        <rFont val="Open sans"/>
        <family val="2"/>
      </rPr>
      <t xml:space="preserve">30-50% of heat/cooling are lost through the (uninsulated) roof. A well-insulated pharmacy can reduce air-conditioning consumption by 40%. </t>
    </r>
    <r>
      <rPr>
        <b/>
        <sz val="9"/>
        <color theme="1"/>
        <rFont val="Open sans"/>
        <family val="2"/>
      </rPr>
      <t>Example</t>
    </r>
    <r>
      <rPr>
        <sz val="9"/>
        <color theme="1"/>
        <rFont val="Open sans"/>
        <family val="2"/>
      </rPr>
      <t xml:space="preserve">: By insulating their medical depot in </t>
    </r>
    <r>
      <rPr>
        <i/>
        <sz val="9"/>
        <color theme="1"/>
        <rFont val="Open sans"/>
        <family val="2"/>
      </rPr>
      <t xml:space="preserve">Niamey, Niger, ICRC </t>
    </r>
    <r>
      <rPr>
        <sz val="9"/>
        <color theme="1"/>
        <rFont val="Open sans"/>
        <family val="2"/>
      </rPr>
      <t xml:space="preserve">went from using 15 to using only 2 air-conditioning units. Payback time was 3-4 years. </t>
    </r>
  </si>
  <si>
    <r>
      <t xml:space="preserve">Example: </t>
    </r>
    <r>
      <rPr>
        <i/>
        <sz val="11"/>
        <color theme="1"/>
        <rFont val="Open Sans"/>
        <family val="2"/>
      </rPr>
      <t xml:space="preserve">A warehouse manager would like to understand how to make their warehouse more energy efficient. The warehouse has air-conditioning, but no appliances, fans, or printers. They start by filling-in the questionnaire answering the respective questions with 'No'. The tool adjusts questions and scoring accordingly. They proceed through the different tabs: Their warehouse currently achieves an intermediate score. Thanks to the tool's questions, they understand that they can take immediate action through quick, low-cost behavioural measures such as optimising temperature settings, and by installing window blinds and LED lights. They can realise important long-term saving through insulation and by replacing their air-conditioning with an inverter unit. </t>
    </r>
  </si>
  <si>
    <r>
      <rPr>
        <b/>
        <sz val="9"/>
        <rFont val="Open sans"/>
        <family val="2"/>
      </rPr>
      <t xml:space="preserve">A fan consumes ca. 40 times less energy compared with an air conditioner. Best practice: </t>
    </r>
    <r>
      <rPr>
        <sz val="9"/>
        <rFont val="Open sans"/>
        <family val="2"/>
      </rPr>
      <t xml:space="preserve">Set an annual schedule for using fans vs air-conditioning, considering the year's hottest months. Using fans in a dry climate and 30°C, gives a perceived temperature of 27°C. </t>
    </r>
    <r>
      <rPr>
        <b/>
        <sz val="9"/>
        <rFont val="Open sans"/>
        <family val="2"/>
      </rPr>
      <t>Example</t>
    </r>
    <r>
      <rPr>
        <sz val="9"/>
        <rFont val="Open sans"/>
        <family val="2"/>
      </rPr>
      <t xml:space="preserve">: In </t>
    </r>
    <r>
      <rPr>
        <i/>
        <sz val="9"/>
        <rFont val="Open sans"/>
        <family val="2"/>
      </rPr>
      <t xml:space="preserve">multiple country offices PIN </t>
    </r>
    <r>
      <rPr>
        <sz val="9"/>
        <rFont val="Open sans"/>
        <family val="2"/>
      </rPr>
      <t xml:space="preserve">uses fans instead of air-conditioning during less hot times of a a day (or a year) which reduces energy use from cooling by 95%.  </t>
    </r>
  </si>
  <si>
    <r>
      <t xml:space="preserve">In many facilities, cooling is one of the most energy consuming activities. </t>
    </r>
    <r>
      <rPr>
        <b/>
        <sz val="9"/>
        <color theme="1"/>
        <rFont val="Open sans"/>
        <family val="2"/>
      </rPr>
      <t xml:space="preserve">Changing AC by 1°C can save up to 10% in energy consumption. </t>
    </r>
    <r>
      <rPr>
        <sz val="9"/>
        <color theme="1"/>
        <rFont val="Open sans"/>
        <family val="2"/>
      </rPr>
      <t xml:space="preserve"> This is also called a 'positive default', where automatic settings are conducive to helpful behaviour. </t>
    </r>
    <r>
      <rPr>
        <b/>
        <sz val="9"/>
        <color theme="1"/>
        <rFont val="Open sans"/>
        <family val="2"/>
      </rPr>
      <t xml:space="preserve">Best practice: </t>
    </r>
    <r>
      <rPr>
        <sz val="9"/>
        <color theme="1"/>
        <rFont val="Open sans"/>
        <family val="2"/>
      </rPr>
      <t xml:space="preserve">Set the min. air-conditioning temperature to 26°C. </t>
    </r>
    <r>
      <rPr>
        <b/>
        <sz val="9"/>
        <color theme="1"/>
        <rFont val="Open sans"/>
        <family val="2"/>
      </rPr>
      <t>Example:</t>
    </r>
    <r>
      <rPr>
        <sz val="9"/>
        <color theme="1"/>
        <rFont val="Open sans"/>
        <family val="2"/>
      </rPr>
      <t xml:space="preserve"> An </t>
    </r>
    <r>
      <rPr>
        <i/>
        <sz val="9"/>
        <color theme="1"/>
        <rFont val="Open sans"/>
        <family val="2"/>
      </rPr>
      <t>MSF pharmacy in Nigeria</t>
    </r>
    <r>
      <rPr>
        <sz val="9"/>
        <color theme="1"/>
        <rFont val="Open sans"/>
        <family val="2"/>
      </rPr>
      <t xml:space="preserve"> raised the default temperature by 4°C to 25°C. This halved fuel consumption and saved over EUR 18,000/year.</t>
    </r>
  </si>
  <si>
    <r>
      <t xml:space="preserve">People don't always remember to switch off what is not needed. Having a timer ensures that equipment is off during periods where it is consistently not needed, e.g., at nights. This is especially important for high-energy consuming devices such as air-conditioning.  </t>
    </r>
    <r>
      <rPr>
        <b/>
        <sz val="9"/>
        <color theme="1"/>
        <rFont val="Open sans"/>
        <family val="2"/>
      </rPr>
      <t xml:space="preserve">Example: </t>
    </r>
    <r>
      <rPr>
        <i/>
        <sz val="9"/>
        <color theme="1"/>
        <rFont val="Open sans"/>
        <family val="2"/>
      </rPr>
      <t>MSF Yemen</t>
    </r>
    <r>
      <rPr>
        <sz val="9"/>
        <color theme="1"/>
        <rFont val="Open sans"/>
        <family val="2"/>
      </rPr>
      <t xml:space="preserve"> installed timers to switch off air conditioners at night and  weekends because employees often forgot to do so. This reduced peak energy consumption by 20,000W.</t>
    </r>
  </si>
  <si>
    <r>
      <t>Air-conditioning is responsible for up to 20% energy consumption in large facilities.</t>
    </r>
    <r>
      <rPr>
        <b/>
        <sz val="9"/>
        <rFont val="Open sans"/>
        <family val="2"/>
      </rPr>
      <t xml:space="preserve"> Inverter- air-conditioners consume ca. 25% less energy and last longer compared to regular air-conditioning</t>
    </r>
    <r>
      <rPr>
        <sz val="9"/>
        <rFont val="Open sans"/>
        <family val="2"/>
      </rPr>
      <t xml:space="preserve">. </t>
    </r>
    <r>
      <rPr>
        <b/>
        <sz val="9"/>
        <rFont val="Open sans"/>
        <family val="2"/>
      </rPr>
      <t xml:space="preserve">Example: </t>
    </r>
    <r>
      <rPr>
        <i/>
        <sz val="9"/>
        <rFont val="Open sans"/>
        <family val="2"/>
      </rPr>
      <t xml:space="preserve">WFP Syria office in Qamishli </t>
    </r>
    <r>
      <rPr>
        <sz val="9"/>
        <rFont val="Open sans"/>
        <family val="2"/>
      </rPr>
      <t xml:space="preserve">replaced their air-conditioning with an inverter model, reducing energy costs by 58%. The </t>
    </r>
    <r>
      <rPr>
        <i/>
        <sz val="9"/>
        <rFont val="Open sans"/>
        <family val="2"/>
      </rPr>
      <t>MSF Monrovia</t>
    </r>
    <r>
      <rPr>
        <sz val="9"/>
        <rFont val="Open sans"/>
        <family val="2"/>
      </rPr>
      <t xml:space="preserve"> pharmacy’s generator was overloaded. Instead of purchasing a larger one which would have consumed more fuel, they replaced their air-conditioners with inverter models.</t>
    </r>
  </si>
  <si>
    <r>
      <t xml:space="preserve">Computers are a major source of energy use in most facilities.  </t>
    </r>
    <r>
      <rPr>
        <b/>
        <sz val="9"/>
        <color theme="1"/>
        <rFont val="Open sans"/>
        <family val="2"/>
      </rPr>
      <t>Examples</t>
    </r>
    <r>
      <rPr>
        <sz val="9"/>
        <color theme="1"/>
        <rFont val="Open sans"/>
        <family val="2"/>
      </rPr>
      <t xml:space="preserve"> for energy efficiency labels: EU Energy Label; Energy Star; Kenya Energy Label; Brazil Energy Efficiency Label (see tab '7-Resources').</t>
    </r>
  </si>
  <si>
    <r>
      <t xml:space="preserve">Setting screen lighting etc. to energy savings mode for all your computes adds up. See for </t>
    </r>
    <r>
      <rPr>
        <b/>
        <sz val="9"/>
        <color theme="1"/>
        <rFont val="Open sans"/>
        <family val="2"/>
      </rPr>
      <t>example</t>
    </r>
    <r>
      <rPr>
        <sz val="9"/>
        <color theme="1"/>
        <rFont val="Open sans"/>
        <family val="2"/>
      </rPr>
      <t xml:space="preserve"> the Microsoft energy savings settings (see tab '7-Resources').</t>
    </r>
  </si>
  <si>
    <r>
      <rPr>
        <b/>
        <sz val="9"/>
        <color theme="1"/>
        <rFont val="Open sans"/>
        <family val="2"/>
      </rPr>
      <t>Insulating facilities can reduce overall energy consumption by 25%.</t>
    </r>
    <r>
      <rPr>
        <sz val="9"/>
        <color theme="1"/>
        <rFont val="Open sans"/>
        <family val="2"/>
      </rPr>
      <t xml:space="preserve"> Exterior wall come next in terms of heat/cooling loss. Local insulation materials can be cheaper and perform better, e.g. straw bale buildings can be 68% more energy efficient than conventional structures; in Senegal, the invasive Typha plant is used to insulate buildings. </t>
    </r>
    <r>
      <rPr>
        <b/>
        <sz val="9"/>
        <color theme="1"/>
        <rFont val="Open sans"/>
        <family val="2"/>
      </rPr>
      <t xml:space="preserve">Illustration: </t>
    </r>
    <r>
      <rPr>
        <sz val="9"/>
        <color theme="1"/>
        <rFont val="Open sans"/>
        <family val="2"/>
      </rPr>
      <t>Airconditioning a generator-powered, uninsulated pharmacy can cost over EUR 5,000/year. If walls &amp; roof are insulated, costs go down to ca. EUR 200/year.</t>
    </r>
  </si>
  <si>
    <t xml:space="preserve">Windows are important thermal bridges (where heat/cooling loss occurs). Compared to single-glazed windows, double-glazed windows can reduce temperature loss from windows by over 50%. </t>
  </si>
  <si>
    <r>
      <t xml:space="preserve">Having a certification means your facility can prove it has met certain energy efficiency standards. This may open the door to funding, but also increases the facility's value and visibility for your efforts. Certification examples include LEED, BREEAM, or EDGE. Local or region-specific certifications exist as well. </t>
    </r>
    <r>
      <rPr>
        <b/>
        <sz val="9"/>
        <color theme="1"/>
        <rFont val="Open sans"/>
        <family val="2"/>
      </rPr>
      <t xml:space="preserve">Examples: </t>
    </r>
    <r>
      <rPr>
        <i/>
        <sz val="9"/>
        <color theme="1"/>
        <rFont val="Open sans"/>
        <family val="2"/>
      </rPr>
      <t xml:space="preserve">WHO Jordan's </t>
    </r>
    <r>
      <rPr>
        <sz val="9"/>
        <color theme="1"/>
        <rFont val="Open sans"/>
        <family val="2"/>
      </rPr>
      <t xml:space="preserve">country office achieved LEED gold certification; </t>
    </r>
    <r>
      <rPr>
        <i/>
        <sz val="9"/>
        <color theme="1"/>
        <rFont val="Open sans"/>
        <family val="2"/>
      </rPr>
      <t xml:space="preserve">UNICEF Mozambique </t>
    </r>
    <r>
      <rPr>
        <sz val="9"/>
        <color theme="1"/>
        <rFont val="Open sans"/>
        <family val="2"/>
      </rPr>
      <t xml:space="preserve">achieved EDGE certification for its insulation and energy efficiency measures which jointly with other measures achieved 50% energy savings.  </t>
    </r>
  </si>
  <si>
    <t>TOTAL</t>
  </si>
  <si>
    <t>Rightsizing</t>
  </si>
  <si>
    <t>Do you have an Environment Management System in place?</t>
  </si>
  <si>
    <t>Do you have a centralized temperature control system in place?</t>
  </si>
  <si>
    <t xml:space="preserve">A centralised temperature control system allows otpimising temperature settings for the entire facility, taking into account thermal comfort and cooling needs for goods. </t>
  </si>
  <si>
    <r>
      <t xml:space="preserve">An Environmental Management System (EMS) is an organisation's playbook for saving energy. It sets rules and routines to reduce energy consumption. </t>
    </r>
    <r>
      <rPr>
        <b/>
        <sz val="9"/>
        <color theme="1"/>
        <rFont val="Open sans"/>
        <family val="2"/>
      </rPr>
      <t>Illustration</t>
    </r>
    <r>
      <rPr>
        <sz val="9"/>
        <color theme="1"/>
        <rFont val="Open sans"/>
        <family val="2"/>
      </rPr>
      <t xml:space="preserve">: Imagine a field facility using an EMS — it tracks cooling energy use, and monitors savings from improvements like switching to LED lightbulbs. it is therefore able to evaluate in real time where the greatest hotspots lie and whether measures taken were effective. </t>
    </r>
  </si>
  <si>
    <t xml:space="preserve">Score achieved in points </t>
  </si>
  <si>
    <t>Score achieved in percent</t>
  </si>
  <si>
    <t>Max. score per category in points</t>
  </si>
  <si>
    <t>wrec</t>
  </si>
  <si>
    <r>
      <rPr>
        <b/>
        <sz val="9"/>
        <color theme="1"/>
        <rFont val="Open sans"/>
        <family val="2"/>
      </rPr>
      <t>10-15% of energy consumed is wasted by appliances (such as lights, printers, air-conditioning, computers, etc.) on standby/not used.</t>
    </r>
    <r>
      <rPr>
        <sz val="9"/>
        <color theme="1"/>
        <rFont val="Open sans"/>
        <family val="2"/>
      </rPr>
      <t xml:space="preserve"> Examples include posters asking users to open the fridge door as infrequently as possible; or put in place a policy that staff arriving early wait till official office hours before turning on the air-conditioning. </t>
    </r>
    <r>
      <rPr>
        <b/>
        <sz val="9"/>
        <color theme="1"/>
        <rFont val="Open sans"/>
        <family val="2"/>
      </rPr>
      <t xml:space="preserve">Best practice: </t>
    </r>
    <r>
      <rPr>
        <sz val="9"/>
        <color theme="1"/>
        <rFont val="Open sans"/>
        <family val="2"/>
      </rPr>
      <t xml:space="preserve">Emphasise that many people are already doing the right thing and that you’re working together to achieve a goal; or set-up an energy savings competitions. </t>
    </r>
    <r>
      <rPr>
        <b/>
        <sz val="9"/>
        <color theme="1"/>
        <rFont val="Open sans"/>
        <family val="2"/>
      </rPr>
      <t xml:space="preserve">Example: </t>
    </r>
    <r>
      <rPr>
        <sz val="9"/>
        <color theme="1"/>
        <rFont val="Open sans"/>
        <family val="2"/>
      </rPr>
      <t>The Green Response focal point of the</t>
    </r>
    <r>
      <rPr>
        <i/>
        <sz val="9"/>
        <color theme="1"/>
        <rFont val="Open sans"/>
        <family val="2"/>
      </rPr>
      <t xml:space="preserve"> Bangladesh Red Crescent</t>
    </r>
    <r>
      <rPr>
        <sz val="9"/>
        <color theme="1"/>
        <rFont val="Open sans"/>
        <family val="2"/>
      </rPr>
      <t xml:space="preserve"> put in place signs to switch off electric appliances when not needed. </t>
    </r>
  </si>
  <si>
    <r>
      <t xml:space="preserve">Staff handle energy use every day. They are the 'first line of defence' when it comes to saving energy. Training them on how to use equipment efficiently and on proper equipment maintenance following the correct instructions means their power is effectively used. </t>
    </r>
    <r>
      <rPr>
        <b/>
        <sz val="9"/>
        <color theme="1"/>
        <rFont val="Open sans"/>
        <family val="2"/>
      </rPr>
      <t>Examples</t>
    </r>
    <r>
      <rPr>
        <sz val="9"/>
        <color theme="1"/>
        <rFont val="Open sans"/>
        <family val="2"/>
      </rPr>
      <t xml:space="preserve">: </t>
    </r>
    <r>
      <rPr>
        <i/>
        <sz val="9"/>
        <color theme="1"/>
        <rFont val="Open sans"/>
        <family val="2"/>
      </rPr>
      <t>PIN</t>
    </r>
    <r>
      <rPr>
        <sz val="9"/>
        <color theme="1"/>
        <rFont val="Open sans"/>
        <family val="2"/>
      </rPr>
      <t xml:space="preserve"> made their staff key to energy efficiency: 85% of PIN’s Country Programmes have an environmental focal point, typically logistics staff. All new staff are trained on energy efficiency actions; quizzes, prizes, and competitions ('green star of the month') ensure that employees are on board. Nearly 80% of PINs offices now meet at least 75% of PIN’s energy standards training activities.</t>
    </r>
    <r>
      <rPr>
        <i/>
        <sz val="9"/>
        <color theme="1"/>
        <rFont val="Open sans"/>
        <family val="2"/>
      </rPr>
      <t xml:space="preserve"> UN Mission in South Sudan (UNMISS)</t>
    </r>
    <r>
      <rPr>
        <sz val="9"/>
        <color theme="1"/>
        <rFont val="Open sans"/>
        <family val="2"/>
      </rPr>
      <t xml:space="preserve"> personnel are briefed on the principle of ‘doing no harm’ which includes reducing environmental impact and training on energy efficiency measures. </t>
    </r>
  </si>
  <si>
    <t>Have you optimised your equipment, for example removed any unused printers or kitchen equipment?</t>
  </si>
  <si>
    <t>Are power strips with switches in place so staff can easily switch off computers, screens, etc.?</t>
  </si>
  <si>
    <r>
      <t>Moderately energy efficient:</t>
    </r>
    <r>
      <rPr>
        <sz val="11"/>
        <color theme="1"/>
        <rFont val="Calibri"/>
        <family val="2"/>
        <scheme val="minor"/>
      </rPr>
      <t xml:space="preserve"> Between 50% and 75% of  score achieved.</t>
    </r>
  </si>
  <si>
    <r>
      <t xml:space="preserve">Highly energy efficient: </t>
    </r>
    <r>
      <rPr>
        <sz val="11"/>
        <color theme="1"/>
        <rFont val="Calibri"/>
        <family val="2"/>
        <scheme val="minor"/>
      </rPr>
      <t>Between 75% and 100% of score achieved.</t>
    </r>
  </si>
  <si>
    <t>Moderately energy efficient</t>
  </si>
  <si>
    <r>
      <t xml:space="preserve">Once you have answered all relevant questions about energy use in your facility, you can check your results in the scoring sheet. Four categories exist: 
</t>
    </r>
    <r>
      <rPr>
        <sz val="11"/>
        <color theme="1"/>
        <rFont val="Open sans"/>
        <family val="2"/>
      </rPr>
      <t xml:space="preserve">Not energy efficient: Between 0% and 25% of the score is achieved. 				
Partially energy efficient: Between 25% and 50% of the score is achieved.
Moderately energy efficient: Between 50% and 75% of the score is achieved. 
Highly energy efficient: Between 75% and 100% of the score is achieved. </t>
    </r>
    <r>
      <rPr>
        <b/>
        <sz val="11"/>
        <color theme="1"/>
        <rFont val="Open sans"/>
        <family val="2"/>
      </rPr>
      <t xml:space="preserve">
</t>
    </r>
    <r>
      <rPr>
        <sz val="11"/>
        <color theme="1"/>
        <rFont val="Open sans"/>
        <family val="2"/>
      </rPr>
      <t xml:space="preserve">
You will also receive an overall score, based on scores of the different sections. </t>
    </r>
  </si>
  <si>
    <r>
      <rPr>
        <b/>
        <sz val="9"/>
        <color theme="1"/>
        <rFont val="Open sans"/>
        <family val="2"/>
      </rPr>
      <t xml:space="preserve">10-15% of energy consumed is wasted by appliances (such as lights, printers, computers, air-conditioning, etc.) on standby/not used. </t>
    </r>
    <r>
      <rPr>
        <sz val="9"/>
        <color theme="1"/>
        <rFont val="Open sans"/>
        <family val="2"/>
      </rPr>
      <t xml:space="preserve">In addition (large) unused equipment such as printers take up unnecessary space. Removing them means get a better sense of how much space you really require - and can help you rightsize your facility (see above) </t>
    </r>
    <r>
      <rPr>
        <b/>
        <sz val="9"/>
        <color theme="1"/>
        <rFont val="Open sans"/>
        <family val="2"/>
      </rPr>
      <t>Examples:</t>
    </r>
    <r>
      <rPr>
        <sz val="9"/>
        <color theme="1"/>
        <rFont val="Open sans"/>
        <family val="2"/>
      </rPr>
      <t xml:space="preserve"> </t>
    </r>
    <r>
      <rPr>
        <i/>
        <sz val="9"/>
        <color theme="1"/>
        <rFont val="Open sans"/>
        <family val="2"/>
      </rPr>
      <t xml:space="preserve">DRC Iraq </t>
    </r>
    <r>
      <rPr>
        <sz val="9"/>
        <color theme="1"/>
        <rFont val="Open sans"/>
        <family val="2"/>
      </rPr>
      <t xml:space="preserve">realised they had a lot of unused printers. Phasing out small printers and maintaining 1-2 multi-function printers that can be shared was a great entry point for energy saving. </t>
    </r>
    <r>
      <rPr>
        <i/>
        <sz val="9"/>
        <color theme="1"/>
        <rFont val="Open sans"/>
        <family val="2"/>
      </rPr>
      <t>DRC Syria</t>
    </r>
    <r>
      <rPr>
        <sz val="9"/>
        <color theme="1"/>
        <rFont val="Open sans"/>
        <family val="2"/>
      </rPr>
      <t xml:space="preserve"> reduced their warehouse size by 85%, leading to lower energy use and saving over US$ 11,000 in rent/year. </t>
    </r>
  </si>
  <si>
    <t>Building labels</t>
  </si>
  <si>
    <t>EDGE Green Building Certification</t>
  </si>
  <si>
    <t>Green Business Certification Inc (GBCI)</t>
  </si>
  <si>
    <t>LEED Rating System</t>
  </si>
  <si>
    <t>US Green Building Council (USGBC)</t>
  </si>
  <si>
    <t>BREEAM</t>
  </si>
  <si>
    <t>Passive House Institute</t>
  </si>
  <si>
    <t>Passive House Requirements</t>
  </si>
  <si>
    <t>Energy Efficiency Tool for Facilities</t>
  </si>
  <si>
    <r>
      <t xml:space="preserve">In each tab, answer the questions that appear by selecting 'Yes', 'No', or 'Unsure' from the dropdown menu. The tool will grey out questions that are not relevant to your facility based on the answers you gave in the questionnaire. For each question you can gain between 1 and 3 points, depending on the potential impact of the measure. 
</t>
    </r>
    <r>
      <rPr>
        <b/>
        <sz val="11"/>
        <color theme="1"/>
        <rFont val="Open sans"/>
        <family val="2"/>
      </rPr>
      <t>Example</t>
    </r>
    <r>
      <rPr>
        <sz val="11"/>
        <color theme="1"/>
        <rFont val="Open sans"/>
        <family val="2"/>
      </rPr>
      <t xml:space="preserve">: For the question on whether your air-conditioning is inverter-based (provided you have air-conditioning), you can gain 3 points by answering yes. That is because inverter air-conditioning is up to 30% more energy efficient compared to regular air-conditioning.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</si>
</sst>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9"/>
      <color theme="1"/>
      <name val="Open sans"/>
      <family val="2"/>
    </font>
    <font>
      <b/>
      <sz val="9"/>
      <color theme="1"/>
      <name val="Open sans"/>
      <family val="2"/>
    </font>
    <font>
      <sz val="11"/>
      <color theme="1"/>
      <name val="Open sans"/>
      <family val="2"/>
    </font>
    <font>
      <b/>
      <sz val="11"/>
      <color theme="1"/>
      <name val="Open sans"/>
      <family val="2"/>
    </font>
    <font>
      <b/>
      <sz val="11"/>
      <color theme="1"/>
      <name val="Calibri"/>
      <family val="2"/>
      <scheme val="minor"/>
    </font>
    <font>
      <i/>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b/>
      <i/>
      <sz val="11"/>
      <color theme="1"/>
      <name val="Calibri"/>
      <family val="2"/>
      <scheme val="minor"/>
    </font>
    <font>
      <i/>
      <sz val="11"/>
      <color theme="1"/>
      <name val="Open Sans"/>
      <family val="2"/>
    </font>
    <font>
      <b/>
      <u/>
      <sz val="11"/>
      <color theme="1"/>
      <name val="Open Sans"/>
      <family val="2"/>
    </font>
    <font>
      <b/>
      <sz val="9"/>
      <name val="Open sans"/>
      <family val="2"/>
    </font>
    <font>
      <sz val="9"/>
      <name val="Open sans"/>
      <family val="2"/>
    </font>
    <font>
      <b/>
      <i/>
      <sz val="11"/>
      <color theme="1"/>
      <name val="Open sans"/>
      <family val="2"/>
    </font>
    <font>
      <b/>
      <sz val="11"/>
      <color theme="0"/>
      <name val="Open sans"/>
      <family val="2"/>
    </font>
    <font>
      <b/>
      <sz val="14"/>
      <color theme="0"/>
      <name val="Open sans"/>
      <family val="2"/>
    </font>
    <font>
      <b/>
      <sz val="16"/>
      <color theme="0"/>
      <name val="Open sans"/>
      <family val="2"/>
    </font>
    <font>
      <sz val="9"/>
      <color theme="0"/>
      <name val="Open sans"/>
      <family val="2"/>
    </font>
    <font>
      <b/>
      <sz val="9"/>
      <color theme="0"/>
      <name val="Open sans"/>
      <family val="2"/>
    </font>
    <font>
      <b/>
      <sz val="14"/>
      <color theme="1"/>
      <name val="Open sans"/>
      <family val="2"/>
    </font>
    <font>
      <b/>
      <sz val="11"/>
      <color theme="9" tint="-0.499984740745262"/>
      <name val="Open sans"/>
      <family val="2"/>
    </font>
    <font>
      <b/>
      <sz val="9"/>
      <color theme="9" tint="-0.499984740745262"/>
      <name val="Open sans"/>
      <family val="2"/>
    </font>
    <font>
      <b/>
      <sz val="14"/>
      <color theme="9" tint="-0.499984740745262"/>
      <name val="Open sans"/>
      <family val="2"/>
    </font>
    <font>
      <b/>
      <sz val="14"/>
      <color theme="9" tint="-0.499984740745262"/>
      <name val="Calibri"/>
      <family val="2"/>
      <scheme val="minor"/>
    </font>
    <font>
      <i/>
      <sz val="9"/>
      <color theme="1"/>
      <name val="Open sans"/>
      <family val="2"/>
    </font>
    <font>
      <i/>
      <sz val="9"/>
      <name val="Open sans"/>
      <family val="2"/>
    </font>
    <font>
      <b/>
      <i/>
      <sz val="11"/>
      <color theme="1" tint="0.34998626667073579"/>
      <name val="Calibri"/>
      <family val="2"/>
      <scheme val="minor"/>
    </font>
    <font>
      <i/>
      <sz val="11"/>
      <color theme="1" tint="0.34998626667073579"/>
      <name val="Calibri"/>
      <family val="2"/>
      <scheme val="minor"/>
    </font>
    <font>
      <b/>
      <sz val="16"/>
      <color theme="1"/>
      <name val="Calibri"/>
      <family val="2"/>
      <scheme val="minor"/>
    </font>
    <font>
      <sz val="16"/>
      <color theme="1"/>
      <name val="Calibri"/>
      <family val="2"/>
      <scheme val="minor"/>
    </font>
    <font>
      <b/>
      <sz val="18"/>
      <color theme="9"/>
      <name val="Open sans"/>
      <family val="2"/>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9"/>
        <bgColor indexed="64"/>
      </patternFill>
    </fill>
    <fill>
      <patternFill patternType="solid">
        <fgColor rgb="FFF9FBF7"/>
        <bgColor indexed="64"/>
      </patternFill>
    </fill>
    <fill>
      <patternFill patternType="solid">
        <fgColor theme="5"/>
        <bgColor indexed="64"/>
      </patternFill>
    </fill>
    <fill>
      <patternFill patternType="solid">
        <fgColor theme="7"/>
        <bgColor indexed="64"/>
      </patternFill>
    </fill>
    <fill>
      <patternFill patternType="solid">
        <fgColor rgb="FFFF4343"/>
        <bgColor indexed="64"/>
      </patternFill>
    </fill>
    <fill>
      <patternFill patternType="solid">
        <fgColor rgb="FFFFB7B7"/>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thin">
        <color indexed="64"/>
      </left>
      <right style="thin">
        <color indexed="64"/>
      </right>
      <top style="medium">
        <color theme="9" tint="-0.499984740745262"/>
      </top>
      <bottom style="thin">
        <color indexed="64"/>
      </bottom>
      <diagonal/>
    </border>
    <border>
      <left style="thin">
        <color indexed="64"/>
      </left>
      <right style="medium">
        <color theme="9" tint="-0.499984740745262"/>
      </right>
      <top style="medium">
        <color theme="9" tint="-0.499984740745262"/>
      </top>
      <bottom style="thin">
        <color indexed="64"/>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style="medium">
        <color theme="9" tint="-0.499984740745262"/>
      </left>
      <right style="thin">
        <color indexed="64"/>
      </right>
      <top style="thin">
        <color indexed="64"/>
      </top>
      <bottom style="medium">
        <color theme="9" tint="-0.499984740745262"/>
      </bottom>
      <diagonal/>
    </border>
    <border>
      <left style="thin">
        <color indexed="64"/>
      </left>
      <right style="thin">
        <color indexed="64"/>
      </right>
      <top style="thin">
        <color indexed="64"/>
      </top>
      <bottom style="medium">
        <color theme="9" tint="-0.499984740745262"/>
      </bottom>
      <diagonal/>
    </border>
    <border>
      <left style="thin">
        <color indexed="64"/>
      </left>
      <right style="medium">
        <color theme="9" tint="-0.499984740745262"/>
      </right>
      <top style="thin">
        <color indexed="64"/>
      </top>
      <bottom style="medium">
        <color theme="9" tint="-0.499984740745262"/>
      </bottom>
      <diagonal/>
    </border>
    <border>
      <left/>
      <right style="thin">
        <color indexed="64"/>
      </right>
      <top style="thin">
        <color indexed="64"/>
      </top>
      <bottom style="medium">
        <color theme="9" tint="-0.499984740745262"/>
      </bottom>
      <diagonal/>
    </border>
    <border>
      <left style="medium">
        <color theme="9" tint="-0.499984740745262"/>
      </left>
      <right style="thin">
        <color indexed="64"/>
      </right>
      <top style="medium">
        <color theme="9" tint="-0.499984740745262"/>
      </top>
      <bottom style="thin">
        <color indexed="64"/>
      </bottom>
      <diagonal/>
    </border>
    <border>
      <left/>
      <right style="medium">
        <color theme="9" tint="-0.499984740745262"/>
      </right>
      <top style="thin">
        <color indexed="64"/>
      </top>
      <bottom style="thin">
        <color indexed="64"/>
      </bottom>
      <diagonal/>
    </border>
    <border>
      <left/>
      <right style="medium">
        <color theme="9" tint="-0.499984740745262"/>
      </right>
      <top style="thin">
        <color indexed="64"/>
      </top>
      <bottom style="medium">
        <color theme="9" tint="-0.499984740745262"/>
      </bottom>
      <diagonal/>
    </border>
    <border>
      <left style="thin">
        <color indexed="64"/>
      </left>
      <right style="medium">
        <color theme="9" tint="-0.499984740745262"/>
      </right>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right style="medium">
        <color theme="9" tint="-0.499984740745262"/>
      </right>
      <top style="medium">
        <color theme="9" tint="-0.499984740745262"/>
      </top>
      <bottom style="thin">
        <color indexed="64"/>
      </bottom>
      <diagonal/>
    </border>
    <border>
      <left style="medium">
        <color theme="9" tint="-0.499984740745262"/>
      </left>
      <right style="thin">
        <color theme="9" tint="-0.499984740745262"/>
      </right>
      <top style="thin">
        <color theme="9" tint="-0.499984740745262"/>
      </top>
      <bottom style="thin">
        <color theme="9" tint="-0.499984740745262"/>
      </bottom>
      <diagonal/>
    </border>
    <border>
      <left style="medium">
        <color theme="9" tint="-0.499984740745262"/>
      </left>
      <right style="thin">
        <color indexed="64"/>
      </right>
      <top style="thin">
        <color indexed="64"/>
      </top>
      <bottom/>
      <diagonal/>
    </border>
    <border>
      <left style="thin">
        <color indexed="64"/>
      </left>
      <right style="medium">
        <color theme="9" tint="-0.499984740745262"/>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9" tint="-0.499984740745262"/>
      </left>
      <right style="medium">
        <color indexed="64"/>
      </right>
      <top style="thin">
        <color indexed="64"/>
      </top>
      <bottom style="medium">
        <color indexed="64"/>
      </bottom>
      <diagonal/>
    </border>
    <border>
      <left/>
      <right style="medium">
        <color theme="9" tint="-0.499984740745262"/>
      </right>
      <top/>
      <bottom style="thin">
        <color indexed="64"/>
      </bottom>
      <diagonal/>
    </border>
    <border>
      <left style="medium">
        <color theme="9" tint="-0.499984740745262"/>
      </left>
      <right/>
      <top/>
      <bottom style="thin">
        <color indexed="64"/>
      </bottom>
      <diagonal/>
    </border>
    <border>
      <left/>
      <right/>
      <top/>
      <bottom style="thin">
        <color indexed="64"/>
      </bottom>
      <diagonal/>
    </border>
    <border>
      <left style="medium">
        <color indexed="64"/>
      </left>
      <right/>
      <top/>
      <bottom/>
      <diagonal/>
    </border>
    <border>
      <left style="medium">
        <color theme="9" tint="-0.499984740745262"/>
      </left>
      <right style="medium">
        <color indexed="64"/>
      </right>
      <top/>
      <bottom style="thin">
        <color indexed="64"/>
      </bottom>
      <diagonal/>
    </border>
    <border>
      <left/>
      <right/>
      <top style="medium">
        <color indexed="64"/>
      </top>
      <bottom/>
      <diagonal/>
    </border>
    <border>
      <left style="medium">
        <color indexed="64"/>
      </left>
      <right/>
      <top style="medium">
        <color theme="9" tint="-0.499984740745262"/>
      </top>
      <bottom/>
      <diagonal/>
    </border>
    <border>
      <left style="medium">
        <color theme="9" tint="-0.499984740745262"/>
      </left>
      <right style="medium">
        <color indexed="64"/>
      </right>
      <top style="medium">
        <color theme="9" tint="-0.499984740745262"/>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theme="9" tint="-0.499984740745262"/>
      </bottom>
      <diagonal/>
    </border>
    <border>
      <left style="medium">
        <color theme="9" tint="-0.499984740745262"/>
      </left>
      <right style="medium">
        <color indexed="64"/>
      </right>
      <top style="thin">
        <color indexed="64"/>
      </top>
      <bottom style="thin">
        <color indexed="64"/>
      </bottom>
      <diagonal/>
    </border>
    <border>
      <left/>
      <right style="medium">
        <color indexed="64"/>
      </right>
      <top style="thin">
        <color indexed="64"/>
      </top>
      <bottom/>
      <diagonal/>
    </border>
    <border>
      <left style="medium">
        <color theme="9" tint="-0.499984740745262"/>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theme="9" tint="-0.499984740745262"/>
      </bottom>
      <diagonal/>
    </border>
  </borders>
  <cellStyleXfs count="3">
    <xf numFmtId="0" fontId="0" fillId="0" borderId="0"/>
    <xf numFmtId="0" fontId="7" fillId="0" borderId="0" applyNumberFormat="0" applyFill="0" applyBorder="0" applyAlignment="0" applyProtection="0"/>
    <xf numFmtId="9" fontId="8" fillId="0" borderId="0" applyFont="0" applyFill="0" applyBorder="0" applyAlignment="0" applyProtection="0"/>
  </cellStyleXfs>
  <cellXfs count="255">
    <xf numFmtId="0" fontId="0" fillId="0" borderId="0" xfId="0"/>
    <xf numFmtId="0" fontId="1" fillId="0" borderId="0" xfId="0" applyFont="1" applyAlignment="1">
      <alignment vertical="center"/>
    </xf>
    <xf numFmtId="0" fontId="1" fillId="0" borderId="0" xfId="0" applyFont="1" applyAlignment="1">
      <alignment vertical="center" wrapText="1"/>
    </xf>
    <xf numFmtId="0" fontId="3" fillId="0" borderId="0" xfId="0" applyFont="1" applyAlignment="1">
      <alignment vertical="center"/>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2" xfId="0" applyFont="1" applyBorder="1" applyAlignment="1">
      <alignment vertical="center" wrapText="1"/>
    </xf>
    <xf numFmtId="0" fontId="9" fillId="0" borderId="0" xfId="0" applyFont="1"/>
    <xf numFmtId="0" fontId="5" fillId="0" borderId="1" xfId="0" applyFont="1" applyBorder="1"/>
    <xf numFmtId="0" fontId="5" fillId="0" borderId="1" xfId="0" applyFont="1" applyBorder="1" applyAlignment="1">
      <alignment wrapText="1"/>
    </xf>
    <xf numFmtId="9" fontId="0" fillId="0" borderId="1" xfId="2" applyFont="1" applyBorder="1"/>
    <xf numFmtId="0" fontId="10" fillId="0" borderId="0" xfId="0" applyFont="1"/>
    <xf numFmtId="0" fontId="0" fillId="0" borderId="11" xfId="0" applyBorder="1"/>
    <xf numFmtId="0" fontId="0" fillId="0" borderId="12" xfId="0" applyBorder="1"/>
    <xf numFmtId="0" fontId="5" fillId="0" borderId="14" xfId="0" applyFont="1" applyBorder="1"/>
    <xf numFmtId="9" fontId="0" fillId="0" borderId="15" xfId="0" applyNumberFormat="1" applyBorder="1"/>
    <xf numFmtId="9" fontId="6" fillId="4" borderId="15" xfId="2" applyFont="1" applyFill="1" applyBorder="1"/>
    <xf numFmtId="9" fontId="0" fillId="0" borderId="15" xfId="2" applyFont="1" applyBorder="1"/>
    <xf numFmtId="0" fontId="5" fillId="0" borderId="13" xfId="0" applyFont="1" applyBorder="1" applyAlignment="1">
      <alignment wrapText="1"/>
    </xf>
    <xf numFmtId="0" fontId="3" fillId="0" borderId="0" xfId="0" applyFont="1"/>
    <xf numFmtId="9" fontId="0" fillId="0" borderId="0" xfId="0" applyNumberFormat="1"/>
    <xf numFmtId="9" fontId="1" fillId="0" borderId="0" xfId="0" applyNumberFormat="1" applyFont="1" applyAlignment="1">
      <alignment vertical="center"/>
    </xf>
    <xf numFmtId="0" fontId="14" fillId="0" borderId="0" xfId="0" applyFont="1" applyAlignment="1">
      <alignment vertical="center" wrapText="1"/>
    </xf>
    <xf numFmtId="1" fontId="0" fillId="0" borderId="1" xfId="0" applyNumberFormat="1" applyBorder="1"/>
    <xf numFmtId="1" fontId="0" fillId="0" borderId="0" xfId="2" applyNumberFormat="1" applyFont="1" applyFill="1" applyBorder="1"/>
    <xf numFmtId="1" fontId="0" fillId="0" borderId="0" xfId="0" applyNumberFormat="1"/>
    <xf numFmtId="0" fontId="14" fillId="0" borderId="2" xfId="0" applyFont="1" applyBorder="1" applyAlignment="1">
      <alignment vertical="center" wrapText="1"/>
    </xf>
    <xf numFmtId="0" fontId="0" fillId="0" borderId="14" xfId="0" applyBorder="1"/>
    <xf numFmtId="0" fontId="0" fillId="0" borderId="0" xfId="0" applyAlignment="1">
      <alignment horizontal="left" vertical="top" wrapText="1"/>
    </xf>
    <xf numFmtId="0" fontId="7" fillId="0" borderId="0" xfId="1" applyAlignment="1">
      <alignment horizontal="left" vertical="top" wrapText="1"/>
    </xf>
    <xf numFmtId="0" fontId="16" fillId="5" borderId="0" xfId="0" applyFont="1" applyFill="1" applyAlignment="1">
      <alignment vertical="center"/>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1" xfId="0" applyFont="1" applyBorder="1"/>
    <xf numFmtId="0" fontId="3" fillId="0" borderId="22" xfId="0" applyFont="1" applyBorder="1" applyAlignment="1">
      <alignment horizontal="left" vertical="top" wrapText="1"/>
    </xf>
    <xf numFmtId="0" fontId="12" fillId="0" borderId="21" xfId="0" applyFont="1" applyBorder="1" applyAlignment="1">
      <alignment horizontal="left" vertical="top"/>
    </xf>
    <xf numFmtId="0" fontId="3" fillId="0" borderId="22" xfId="0" applyFont="1" applyBorder="1"/>
    <xf numFmtId="0" fontId="16" fillId="5" borderId="21" xfId="0" applyFont="1" applyFill="1" applyBorder="1" applyAlignment="1">
      <alignment vertical="center"/>
    </xf>
    <xf numFmtId="0" fontId="18" fillId="5" borderId="0" xfId="0" applyFont="1" applyFill="1" applyAlignment="1">
      <alignment horizontal="center" vertical="center"/>
    </xf>
    <xf numFmtId="0" fontId="18" fillId="5" borderId="0" xfId="0" applyFont="1" applyFill="1" applyAlignment="1">
      <alignment horizontal="center" vertical="center" wrapText="1"/>
    </xf>
    <xf numFmtId="0" fontId="3" fillId="0" borderId="18" xfId="0" applyFont="1" applyBorder="1" applyAlignment="1">
      <alignment vertical="center"/>
    </xf>
    <xf numFmtId="0" fontId="16" fillId="5" borderId="26" xfId="0" applyFont="1" applyFill="1" applyBorder="1" applyAlignment="1">
      <alignment horizontal="center" vertical="center" wrapText="1"/>
    </xf>
    <xf numFmtId="0" fontId="1" fillId="0" borderId="31" xfId="0" applyFont="1" applyBorder="1" applyAlignment="1">
      <alignment vertical="center" wrapText="1"/>
    </xf>
    <xf numFmtId="0" fontId="20" fillId="5" borderId="28" xfId="0" applyFont="1" applyFill="1" applyBorder="1" applyAlignment="1">
      <alignment horizontal="center" vertical="center"/>
    </xf>
    <xf numFmtId="0" fontId="20" fillId="5" borderId="30" xfId="0" applyFont="1" applyFill="1" applyBorder="1" applyAlignment="1">
      <alignment horizontal="center" vertical="center"/>
    </xf>
    <xf numFmtId="0" fontId="1" fillId="0" borderId="33" xfId="0" applyFont="1" applyBorder="1" applyAlignment="1">
      <alignment vertical="center" wrapText="1"/>
    </xf>
    <xf numFmtId="0" fontId="1" fillId="0" borderId="18" xfId="0" applyFont="1" applyBorder="1" applyAlignment="1">
      <alignment vertical="center"/>
    </xf>
    <xf numFmtId="0" fontId="16" fillId="5" borderId="27" xfId="0" applyFont="1" applyFill="1" applyBorder="1" applyAlignment="1">
      <alignment horizontal="center" vertical="center" wrapText="1"/>
    </xf>
    <xf numFmtId="9" fontId="16" fillId="5" borderId="32" xfId="0" applyNumberFormat="1" applyFont="1" applyFill="1" applyBorder="1" applyAlignment="1">
      <alignment vertical="center"/>
    </xf>
    <xf numFmtId="0" fontId="21" fillId="0" borderId="0" xfId="0" applyFont="1" applyAlignment="1">
      <alignment vertical="center" wrapText="1"/>
    </xf>
    <xf numFmtId="0" fontId="1" fillId="0" borderId="17" xfId="0" applyFont="1" applyBorder="1" applyAlignment="1">
      <alignment vertical="center" wrapText="1"/>
    </xf>
    <xf numFmtId="0" fontId="4" fillId="6" borderId="0" xfId="0" applyFont="1" applyFill="1" applyAlignment="1">
      <alignment horizontal="center" vertical="center" wrapText="1"/>
    </xf>
    <xf numFmtId="0" fontId="3" fillId="6" borderId="0" xfId="0" applyFont="1" applyFill="1" applyAlignment="1">
      <alignment horizontal="center" vertical="center" wrapText="1"/>
    </xf>
    <xf numFmtId="0" fontId="23" fillId="0" borderId="29" xfId="0" applyFont="1" applyBorder="1" applyAlignment="1">
      <alignment vertical="center"/>
    </xf>
    <xf numFmtId="0" fontId="23" fillId="0" borderId="32" xfId="0" applyFont="1" applyBorder="1" applyAlignment="1">
      <alignment vertical="center"/>
    </xf>
    <xf numFmtId="0" fontId="22" fillId="0" borderId="27" xfId="0" applyFont="1" applyBorder="1" applyAlignment="1">
      <alignment vertical="center"/>
    </xf>
    <xf numFmtId="0" fontId="19" fillId="5" borderId="18" xfId="0" applyFont="1" applyFill="1" applyBorder="1" applyAlignment="1">
      <alignment vertical="center"/>
    </xf>
    <xf numFmtId="0" fontId="14" fillId="0" borderId="35" xfId="0" applyFont="1" applyBorder="1" applyAlignment="1">
      <alignment vertical="center" wrapText="1"/>
    </xf>
    <xf numFmtId="0" fontId="14" fillId="0" borderId="33" xfId="0" applyFont="1" applyBorder="1" applyAlignment="1">
      <alignment vertical="center" wrapText="1"/>
    </xf>
    <xf numFmtId="0" fontId="14" fillId="0" borderId="36" xfId="0" applyFont="1" applyBorder="1" applyAlignment="1">
      <alignment vertical="center" wrapText="1"/>
    </xf>
    <xf numFmtId="0" fontId="24" fillId="0" borderId="0" xfId="0" applyFont="1" applyAlignment="1">
      <alignment vertical="center" wrapText="1"/>
    </xf>
    <xf numFmtId="0" fontId="23" fillId="0" borderId="1" xfId="0" applyFont="1" applyBorder="1" applyAlignment="1">
      <alignment vertical="center"/>
    </xf>
    <xf numFmtId="0" fontId="23" fillId="0" borderId="31" xfId="0" applyFont="1" applyBorder="1" applyAlignment="1">
      <alignment vertical="center"/>
    </xf>
    <xf numFmtId="0" fontId="22" fillId="0" borderId="37" xfId="0" applyFont="1" applyBorder="1" applyAlignment="1">
      <alignment vertical="center"/>
    </xf>
    <xf numFmtId="0" fontId="1" fillId="0" borderId="38" xfId="0" applyFont="1" applyBorder="1" applyAlignment="1">
      <alignment vertical="center" wrapText="1"/>
    </xf>
    <xf numFmtId="0" fontId="23" fillId="0" borderId="38" xfId="0" applyFont="1" applyBorder="1" applyAlignment="1">
      <alignment vertical="center"/>
    </xf>
    <xf numFmtId="0" fontId="1" fillId="0" borderId="39" xfId="0" applyFont="1" applyBorder="1" applyAlignment="1">
      <alignment vertical="center"/>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0" fillId="5" borderId="42" xfId="0" applyFont="1" applyFill="1" applyBorder="1" applyAlignment="1">
      <alignment horizontal="center" vertical="center"/>
    </xf>
    <xf numFmtId="0" fontId="25" fillId="0" borderId="0" xfId="0" applyFont="1" applyAlignment="1">
      <alignment vertical="center" wrapText="1"/>
    </xf>
    <xf numFmtId="0" fontId="20" fillId="5" borderId="43" xfId="0" applyFont="1" applyFill="1" applyBorder="1" applyAlignment="1">
      <alignment horizontal="center" vertical="center"/>
    </xf>
    <xf numFmtId="0" fontId="14" fillId="0" borderId="17" xfId="0" applyFont="1" applyBorder="1" applyAlignment="1">
      <alignment vertical="center" wrapText="1"/>
    </xf>
    <xf numFmtId="0" fontId="14" fillId="0" borderId="38" xfId="0" applyFont="1" applyBorder="1" applyAlignment="1">
      <alignment vertical="center" wrapText="1"/>
    </xf>
    <xf numFmtId="0" fontId="5" fillId="7" borderId="1" xfId="0" applyFont="1" applyFill="1" applyBorder="1" applyAlignment="1">
      <alignment vertical="center" wrapText="1"/>
    </xf>
    <xf numFmtId="0" fontId="5" fillId="8" borderId="1" xfId="0" applyFont="1" applyFill="1" applyBorder="1" applyAlignment="1">
      <alignment vertical="center" wrapText="1"/>
    </xf>
    <xf numFmtId="0" fontId="5" fillId="5" borderId="1" xfId="0" applyFont="1" applyFill="1" applyBorder="1" applyAlignment="1">
      <alignment vertical="center" wrapText="1"/>
    </xf>
    <xf numFmtId="0" fontId="5" fillId="9" borderId="1" xfId="0" applyFont="1" applyFill="1" applyBorder="1" applyAlignment="1">
      <alignment vertical="center" wrapText="1"/>
    </xf>
    <xf numFmtId="0" fontId="5" fillId="9" borderId="12" xfId="0" applyFont="1" applyFill="1" applyBorder="1" applyAlignment="1">
      <alignment wrapText="1"/>
    </xf>
    <xf numFmtId="0" fontId="5" fillId="7" borderId="12" xfId="0" applyFont="1" applyFill="1" applyBorder="1" applyAlignment="1">
      <alignment wrapText="1"/>
    </xf>
    <xf numFmtId="0" fontId="5" fillId="8" borderId="12" xfId="0" applyFont="1" applyFill="1" applyBorder="1" applyAlignment="1">
      <alignment wrapText="1"/>
    </xf>
    <xf numFmtId="0" fontId="5" fillId="5" borderId="13" xfId="0" applyFont="1" applyFill="1" applyBorder="1" applyAlignment="1">
      <alignment wrapText="1"/>
    </xf>
    <xf numFmtId="9" fontId="0" fillId="10" borderId="1" xfId="2" applyFont="1" applyFill="1" applyBorder="1"/>
    <xf numFmtId="9" fontId="0" fillId="11" borderId="1" xfId="2" applyFont="1" applyFill="1" applyBorder="1"/>
    <xf numFmtId="9" fontId="0" fillId="12" borderId="1" xfId="2" applyFont="1" applyFill="1" applyBorder="1"/>
    <xf numFmtId="9" fontId="0" fillId="2" borderId="15" xfId="2" applyFont="1" applyFill="1" applyBorder="1"/>
    <xf numFmtId="9" fontId="5" fillId="9" borderId="1" xfId="0" applyNumberFormat="1" applyFont="1" applyFill="1" applyBorder="1"/>
    <xf numFmtId="9" fontId="5" fillId="7" borderId="1" xfId="0" applyNumberFormat="1" applyFont="1" applyFill="1" applyBorder="1"/>
    <xf numFmtId="9" fontId="5" fillId="8" borderId="1" xfId="0" applyNumberFormat="1" applyFont="1" applyFill="1" applyBorder="1"/>
    <xf numFmtId="9" fontId="5" fillId="5" borderId="15" xfId="0" applyNumberFormat="1" applyFont="1" applyFill="1" applyBorder="1"/>
    <xf numFmtId="0" fontId="28" fillId="13" borderId="14" xfId="0" applyFont="1" applyFill="1" applyBorder="1"/>
    <xf numFmtId="0" fontId="28" fillId="13" borderId="1" xfId="0" applyFont="1" applyFill="1" applyBorder="1" applyAlignment="1">
      <alignment wrapText="1"/>
    </xf>
    <xf numFmtId="9" fontId="28" fillId="13" borderId="1" xfId="0" applyNumberFormat="1" applyFont="1" applyFill="1" applyBorder="1" applyAlignment="1">
      <alignment wrapText="1"/>
    </xf>
    <xf numFmtId="9" fontId="29" fillId="13" borderId="1" xfId="2" applyFont="1" applyFill="1" applyBorder="1"/>
    <xf numFmtId="9" fontId="29" fillId="13" borderId="15" xfId="2" applyFont="1" applyFill="1" applyBorder="1"/>
    <xf numFmtId="0" fontId="3" fillId="13" borderId="0" xfId="0" applyFont="1" applyFill="1"/>
    <xf numFmtId="0" fontId="3" fillId="3" borderId="0" xfId="0" applyFont="1" applyFill="1"/>
    <xf numFmtId="0" fontId="0" fillId="13" borderId="0" xfId="0" applyFill="1"/>
    <xf numFmtId="0" fontId="1" fillId="13"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6" fillId="5" borderId="26"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0" fillId="5" borderId="14" xfId="0" applyFont="1" applyFill="1" applyBorder="1" applyAlignment="1" applyProtection="1">
      <alignment horizontal="center" vertical="center"/>
      <protection locked="0"/>
    </xf>
    <xf numFmtId="0" fontId="1" fillId="0" borderId="3" xfId="0" applyFont="1" applyBorder="1" applyAlignment="1" applyProtection="1">
      <alignment vertical="center" wrapText="1"/>
      <protection locked="0"/>
    </xf>
    <xf numFmtId="0" fontId="20" fillId="5" borderId="60" xfId="0" applyFont="1" applyFill="1" applyBorder="1" applyAlignment="1" applyProtection="1">
      <alignment horizontal="center" vertical="center"/>
      <protection locked="0"/>
    </xf>
    <xf numFmtId="0" fontId="1" fillId="0" borderId="1" xfId="0" applyFont="1" applyBorder="1" applyAlignment="1" applyProtection="1">
      <alignment vertical="center" wrapText="1"/>
      <protection locked="0"/>
    </xf>
    <xf numFmtId="0" fontId="1" fillId="13" borderId="0" xfId="0" applyFont="1" applyFill="1" applyAlignment="1" applyProtection="1">
      <alignment vertical="center" wrapText="1"/>
      <protection locked="0"/>
    </xf>
    <xf numFmtId="0" fontId="20" fillId="5" borderId="14" xfId="0" applyFont="1" applyFill="1" applyBorder="1" applyAlignment="1" applyProtection="1">
      <alignment horizontal="center" vertical="center" wrapText="1"/>
      <protection locked="0"/>
    </xf>
    <xf numFmtId="9" fontId="1" fillId="0" borderId="1" xfId="0" applyNumberFormat="1" applyFont="1" applyBorder="1" applyAlignment="1" applyProtection="1">
      <alignment vertical="center" wrapText="1"/>
      <protection locked="0"/>
    </xf>
    <xf numFmtId="9" fontId="1" fillId="0" borderId="6" xfId="0" applyNumberFormat="1"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 fillId="13" borderId="0" xfId="0" applyFont="1" applyFill="1" applyAlignment="1">
      <alignment vertical="center"/>
    </xf>
    <xf numFmtId="0" fontId="1" fillId="0" borderId="5" xfId="0" applyFont="1" applyBorder="1" applyAlignment="1" applyProtection="1">
      <alignment vertical="center"/>
      <protection locked="0"/>
    </xf>
    <xf numFmtId="0" fontId="1" fillId="0" borderId="17" xfId="0" applyFont="1" applyBorder="1" applyAlignment="1" applyProtection="1">
      <alignment vertical="center" wrapText="1"/>
      <protection locked="0"/>
    </xf>
    <xf numFmtId="0" fontId="16" fillId="5" borderId="27" xfId="0" applyFont="1" applyFill="1" applyBorder="1" applyAlignment="1" applyProtection="1">
      <alignment horizontal="center" vertical="center" wrapText="1"/>
      <protection locked="0"/>
    </xf>
    <xf numFmtId="0" fontId="14" fillId="0" borderId="29" xfId="0" applyFont="1" applyBorder="1" applyAlignment="1" applyProtection="1">
      <alignment vertical="center" wrapText="1"/>
      <protection locked="0"/>
    </xf>
    <xf numFmtId="0" fontId="14" fillId="0" borderId="0" xfId="0" applyFont="1" applyAlignment="1" applyProtection="1">
      <alignment vertical="center"/>
      <protection locked="0"/>
    </xf>
    <xf numFmtId="0" fontId="14" fillId="0" borderId="32" xfId="0" applyFont="1" applyBorder="1" applyAlignment="1" applyProtection="1">
      <alignment vertical="center" wrapText="1"/>
      <protection locked="0"/>
    </xf>
    <xf numFmtId="0" fontId="16" fillId="5" borderId="34" xfId="0" applyFont="1" applyFill="1" applyBorder="1" applyAlignment="1">
      <alignment horizontal="center" vertical="center" wrapText="1"/>
    </xf>
    <xf numFmtId="0" fontId="14" fillId="0" borderId="28" xfId="0" applyFont="1" applyBorder="1" applyAlignment="1">
      <alignment vertical="center" wrapText="1"/>
    </xf>
    <xf numFmtId="0" fontId="14" fillId="0" borderId="30" xfId="0" applyFont="1" applyBorder="1" applyAlignment="1">
      <alignment vertical="center" wrapText="1"/>
    </xf>
    <xf numFmtId="9" fontId="22" fillId="2" borderId="58" xfId="0" applyNumberFormat="1" applyFont="1" applyFill="1" applyBorder="1" applyAlignment="1">
      <alignment vertical="center" wrapText="1"/>
    </xf>
    <xf numFmtId="9" fontId="22" fillId="2" borderId="58" xfId="0" applyNumberFormat="1" applyFont="1" applyFill="1" applyBorder="1" applyAlignment="1" applyProtection="1">
      <alignment vertical="center" wrapText="1"/>
      <protection locked="0"/>
    </xf>
    <xf numFmtId="9" fontId="22" fillId="2" borderId="7" xfId="0" applyNumberFormat="1" applyFont="1" applyFill="1" applyBorder="1" applyAlignment="1" applyProtection="1">
      <alignment vertical="center" wrapText="1"/>
      <protection locked="0"/>
    </xf>
    <xf numFmtId="9" fontId="22" fillId="2" borderId="66" xfId="0" applyNumberFormat="1" applyFont="1" applyFill="1" applyBorder="1" applyAlignment="1" applyProtection="1">
      <alignment vertical="center" wrapText="1"/>
      <protection locked="0"/>
    </xf>
    <xf numFmtId="9" fontId="22" fillId="2" borderId="52" xfId="0" applyNumberFormat="1" applyFont="1" applyFill="1" applyBorder="1" applyAlignment="1" applyProtection="1">
      <alignment vertical="center" wrapText="1"/>
      <protection locked="0"/>
    </xf>
    <xf numFmtId="0" fontId="1" fillId="0" borderId="31" xfId="0" applyFont="1" applyBorder="1" applyAlignment="1" applyProtection="1">
      <alignment vertical="center" wrapText="1"/>
      <protection locked="0"/>
    </xf>
    <xf numFmtId="9" fontId="16" fillId="5" borderId="27" xfId="0" applyNumberFormat="1" applyFont="1" applyFill="1" applyBorder="1" applyAlignment="1">
      <alignment horizontal="center" vertical="center" wrapText="1"/>
    </xf>
    <xf numFmtId="1" fontId="23" fillId="0" borderId="29" xfId="0" applyNumberFormat="1" applyFont="1" applyBorder="1" applyAlignment="1">
      <alignment vertical="center"/>
    </xf>
    <xf numFmtId="1" fontId="23" fillId="0" borderId="20" xfId="0" applyNumberFormat="1" applyFont="1" applyBorder="1" applyAlignment="1">
      <alignment vertical="center"/>
    </xf>
    <xf numFmtId="9" fontId="16" fillId="0" borderId="32" xfId="0" applyNumberFormat="1" applyFont="1" applyBorder="1" applyAlignment="1">
      <alignment vertical="center"/>
    </xf>
    <xf numFmtId="0" fontId="4" fillId="0" borderId="18" xfId="0" applyFont="1" applyBorder="1" applyAlignment="1">
      <alignment vertical="center" wrapText="1"/>
    </xf>
    <xf numFmtId="0" fontId="16" fillId="0" borderId="23" xfId="0" applyFont="1" applyBorder="1" applyAlignment="1">
      <alignment vertical="center" wrapText="1"/>
    </xf>
    <xf numFmtId="0" fontId="23" fillId="2" borderId="21" xfId="0" applyFont="1" applyFill="1" applyBorder="1" applyAlignment="1">
      <alignment vertical="top" wrapText="1"/>
    </xf>
    <xf numFmtId="0" fontId="23" fillId="2" borderId="0" xfId="0" applyFont="1" applyFill="1" applyAlignment="1">
      <alignment vertical="top" wrapText="1"/>
    </xf>
    <xf numFmtId="0" fontId="23" fillId="2" borderId="22" xfId="0" applyFont="1" applyFill="1" applyBorder="1" applyAlignment="1">
      <alignment vertical="top" wrapText="1"/>
    </xf>
    <xf numFmtId="0" fontId="24" fillId="0" borderId="0" xfId="0" applyFont="1" applyAlignment="1" applyProtection="1">
      <alignment vertical="center" wrapText="1"/>
      <protection locked="0"/>
    </xf>
    <xf numFmtId="0" fontId="16" fillId="5" borderId="40" xfId="0" applyFont="1" applyFill="1" applyBorder="1" applyAlignment="1" applyProtection="1">
      <alignment horizontal="center" vertical="center" wrapText="1"/>
      <protection locked="0"/>
    </xf>
    <xf numFmtId="0" fontId="23" fillId="2" borderId="0" xfId="0" applyFont="1" applyFill="1" applyAlignment="1" applyProtection="1">
      <alignment vertical="top" wrapText="1"/>
      <protection locked="0"/>
    </xf>
    <xf numFmtId="0" fontId="1" fillId="0" borderId="3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16" fillId="5" borderId="23" xfId="0" applyFont="1" applyFill="1" applyBorder="1" applyAlignment="1" applyProtection="1">
      <alignment vertical="center" wrapText="1"/>
      <protection locked="0"/>
    </xf>
    <xf numFmtId="0" fontId="16" fillId="5" borderId="23" xfId="0" applyFont="1" applyFill="1" applyBorder="1" applyAlignment="1">
      <alignment vertical="center" wrapText="1"/>
    </xf>
    <xf numFmtId="0" fontId="22" fillId="2" borderId="51" xfId="0" applyFont="1" applyFill="1" applyBorder="1" applyAlignment="1">
      <alignment vertical="center" wrapText="1"/>
    </xf>
    <xf numFmtId="0" fontId="22" fillId="2" borderId="52" xfId="0" applyFont="1" applyFill="1" applyBorder="1" applyAlignment="1">
      <alignment vertical="center" wrapText="1"/>
    </xf>
    <xf numFmtId="0" fontId="22" fillId="2" borderId="50" xfId="0" applyFont="1" applyFill="1" applyBorder="1" applyAlignment="1">
      <alignment vertical="center" wrapText="1"/>
    </xf>
    <xf numFmtId="0" fontId="22" fillId="2" borderId="52" xfId="0" applyFont="1" applyFill="1" applyBorder="1" applyAlignment="1" applyProtection="1">
      <alignment vertical="center" wrapText="1"/>
      <protection locked="0"/>
    </xf>
    <xf numFmtId="0" fontId="14" fillId="0" borderId="31"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0" fontId="4" fillId="0" borderId="18" xfId="0" applyFont="1" applyBorder="1" applyAlignment="1">
      <alignment horizontal="right" vertical="center" wrapText="1"/>
    </xf>
    <xf numFmtId="0" fontId="16" fillId="5" borderId="23" xfId="0" applyFont="1" applyFill="1" applyBorder="1" applyAlignment="1">
      <alignment horizontal="right" vertical="center" wrapText="1"/>
    </xf>
    <xf numFmtId="1" fontId="1" fillId="0" borderId="0" xfId="0" applyNumberFormat="1" applyFont="1" applyAlignment="1">
      <alignment vertical="center"/>
    </xf>
    <xf numFmtId="1" fontId="16" fillId="5" borderId="27" xfId="0" applyNumberFormat="1" applyFont="1" applyFill="1" applyBorder="1" applyAlignment="1">
      <alignment horizontal="center" vertical="center" wrapText="1"/>
    </xf>
    <xf numFmtId="1" fontId="23" fillId="0" borderId="32" xfId="0" applyNumberFormat="1" applyFont="1" applyBorder="1" applyAlignment="1">
      <alignment vertical="center"/>
    </xf>
    <xf numFmtId="1" fontId="22" fillId="0" borderId="27" xfId="0" applyNumberFormat="1" applyFont="1" applyBorder="1" applyAlignment="1">
      <alignment vertical="center"/>
    </xf>
    <xf numFmtId="0" fontId="30" fillId="0" borderId="14" xfId="0" applyFont="1" applyBorder="1"/>
    <xf numFmtId="9" fontId="31" fillId="0" borderId="15" xfId="2" applyFont="1" applyBorder="1"/>
    <xf numFmtId="0" fontId="31" fillId="0" borderId="0" xfId="0" applyFont="1"/>
    <xf numFmtId="9" fontId="22" fillId="2" borderId="7" xfId="0" applyNumberFormat="1" applyFont="1" applyFill="1" applyBorder="1" applyAlignment="1">
      <alignment vertical="center" wrapText="1"/>
    </xf>
    <xf numFmtId="0" fontId="14" fillId="0" borderId="4" xfId="0" applyFont="1" applyBorder="1" applyAlignment="1">
      <alignment vertical="center" wrapText="1"/>
    </xf>
    <xf numFmtId="0" fontId="1" fillId="0" borderId="4" xfId="0" applyFont="1" applyBorder="1" applyAlignment="1">
      <alignment vertical="center" wrapText="1"/>
    </xf>
    <xf numFmtId="9" fontId="22" fillId="2" borderId="52" xfId="0" applyNumberFormat="1" applyFont="1" applyFill="1" applyBorder="1" applyAlignment="1">
      <alignment vertical="center" wrapText="1"/>
    </xf>
    <xf numFmtId="9" fontId="1" fillId="0" borderId="1" xfId="0" applyNumberFormat="1" applyFont="1" applyBorder="1" applyAlignment="1">
      <alignment vertical="center" wrapText="1"/>
    </xf>
    <xf numFmtId="9" fontId="1" fillId="0" borderId="17" xfId="0" applyNumberFormat="1" applyFont="1" applyBorder="1" applyAlignment="1">
      <alignment vertical="center" wrapText="1"/>
    </xf>
    <xf numFmtId="0" fontId="14" fillId="0" borderId="6" xfId="0" applyFont="1" applyBorder="1" applyAlignment="1">
      <alignment vertical="center" wrapText="1"/>
    </xf>
    <xf numFmtId="0" fontId="14" fillId="0" borderId="1" xfId="0" applyFont="1" applyBorder="1" applyAlignment="1">
      <alignment vertical="center" wrapText="1"/>
    </xf>
    <xf numFmtId="0" fontId="1" fillId="0" borderId="65" xfId="0" applyFont="1" applyBorder="1" applyAlignment="1">
      <alignment vertical="center" wrapText="1"/>
    </xf>
    <xf numFmtId="3" fontId="1" fillId="0" borderId="0" xfId="0" applyNumberFormat="1" applyFont="1" applyAlignment="1">
      <alignment vertical="center"/>
    </xf>
    <xf numFmtId="3" fontId="1" fillId="0" borderId="55" xfId="0" applyNumberFormat="1" applyFont="1" applyBorder="1" applyAlignment="1">
      <alignment vertical="center"/>
    </xf>
    <xf numFmtId="0" fontId="1" fillId="0" borderId="46" xfId="0" applyFont="1" applyBorder="1" applyAlignment="1">
      <alignment vertical="center" wrapText="1"/>
    </xf>
    <xf numFmtId="3" fontId="16" fillId="5" borderId="27" xfId="0" applyNumberFormat="1" applyFont="1" applyFill="1" applyBorder="1" applyAlignment="1">
      <alignment horizontal="center" vertical="center" wrapText="1"/>
    </xf>
    <xf numFmtId="0" fontId="16" fillId="5" borderId="57" xfId="0" applyFont="1" applyFill="1" applyBorder="1" applyAlignment="1">
      <alignment horizontal="center" vertical="center" wrapText="1"/>
    </xf>
    <xf numFmtId="9" fontId="22" fillId="2" borderId="59" xfId="0" applyNumberFormat="1" applyFont="1" applyFill="1" applyBorder="1" applyAlignment="1">
      <alignment vertical="center" wrapText="1"/>
    </xf>
    <xf numFmtId="3" fontId="23" fillId="0" borderId="29" xfId="0" applyNumberFormat="1" applyFont="1" applyBorder="1" applyAlignment="1">
      <alignment vertical="center"/>
    </xf>
    <xf numFmtId="0" fontId="1" fillId="0" borderId="54" xfId="0" applyFont="1" applyBorder="1" applyAlignment="1">
      <alignment vertical="center" wrapText="1"/>
    </xf>
    <xf numFmtId="3" fontId="23" fillId="0" borderId="1" xfId="0" applyNumberFormat="1" applyFont="1" applyBorder="1" applyAlignment="1">
      <alignment vertical="center"/>
    </xf>
    <xf numFmtId="0" fontId="1" fillId="0" borderId="15" xfId="0" applyFont="1" applyBorder="1" applyAlignment="1">
      <alignment vertical="center" wrapText="1"/>
    </xf>
    <xf numFmtId="9" fontId="22" fillId="2" borderId="67" xfId="0" applyNumberFormat="1" applyFont="1" applyFill="1" applyBorder="1" applyAlignment="1">
      <alignment vertical="center" wrapText="1"/>
    </xf>
    <xf numFmtId="9" fontId="1" fillId="0" borderId="61" xfId="0" applyNumberFormat="1" applyFont="1" applyBorder="1" applyAlignment="1">
      <alignment vertical="center" wrapText="1"/>
    </xf>
    <xf numFmtId="9" fontId="1" fillId="0" borderId="62" xfId="0" applyNumberFormat="1" applyFont="1" applyBorder="1" applyAlignment="1">
      <alignment vertical="center" wrapText="1"/>
    </xf>
    <xf numFmtId="3" fontId="23" fillId="0" borderId="44" xfId="0" applyNumberFormat="1" applyFont="1" applyBorder="1" applyAlignment="1">
      <alignment vertical="center"/>
    </xf>
    <xf numFmtId="0" fontId="1" fillId="0" borderId="63" xfId="0" applyFont="1" applyBorder="1" applyAlignment="1">
      <alignment vertical="center" wrapText="1"/>
    </xf>
    <xf numFmtId="0" fontId="1" fillId="0" borderId="62" xfId="0" applyFont="1" applyBorder="1" applyAlignment="1">
      <alignment vertical="center" wrapText="1"/>
    </xf>
    <xf numFmtId="0" fontId="1" fillId="0" borderId="61" xfId="0" applyFont="1" applyBorder="1" applyAlignment="1">
      <alignment vertical="center" wrapText="1"/>
    </xf>
    <xf numFmtId="3" fontId="22" fillId="0" borderId="54" xfId="0" applyNumberFormat="1" applyFont="1" applyBorder="1" applyAlignment="1">
      <alignment vertical="center"/>
    </xf>
    <xf numFmtId="0" fontId="1" fillId="0" borderId="64" xfId="0" applyFont="1" applyBorder="1" applyAlignment="1">
      <alignment vertical="center" wrapText="1"/>
    </xf>
    <xf numFmtId="9" fontId="16" fillId="5" borderId="49" xfId="0" applyNumberFormat="1" applyFont="1" applyFill="1" applyBorder="1" applyAlignment="1">
      <alignment vertical="center" wrapText="1"/>
    </xf>
    <xf numFmtId="0" fontId="1" fillId="0" borderId="48" xfId="0" applyFont="1" applyBorder="1" applyAlignment="1">
      <alignment vertical="center" wrapText="1"/>
    </xf>
    <xf numFmtId="0" fontId="1" fillId="0" borderId="53" xfId="0" applyFont="1" applyBorder="1" applyAlignment="1">
      <alignment vertical="center"/>
    </xf>
    <xf numFmtId="0" fontId="22" fillId="0" borderId="53" xfId="0" applyFont="1" applyBorder="1" applyAlignment="1">
      <alignment horizontal="right" vertical="center" wrapText="1"/>
    </xf>
    <xf numFmtId="0" fontId="1" fillId="0" borderId="47" xfId="0" applyFont="1" applyBorder="1" applyAlignment="1">
      <alignment vertical="center"/>
    </xf>
    <xf numFmtId="0" fontId="16" fillId="5" borderId="47" xfId="0" applyFont="1" applyFill="1" applyBorder="1" applyAlignment="1">
      <alignment horizontal="right" vertical="center" wrapText="1"/>
    </xf>
    <xf numFmtId="0" fontId="1" fillId="0" borderId="45" xfId="0" applyFont="1" applyBorder="1" applyAlignment="1">
      <alignment vertical="center"/>
    </xf>
    <xf numFmtId="0" fontId="3" fillId="13" borderId="0" xfId="0" applyFont="1" applyFill="1" applyAlignment="1">
      <alignment vertical="center"/>
    </xf>
    <xf numFmtId="0" fontId="3" fillId="0" borderId="56" xfId="0" applyFont="1" applyBorder="1" applyAlignment="1">
      <alignment vertical="center"/>
    </xf>
    <xf numFmtId="0" fontId="3" fillId="3" borderId="24" xfId="0" applyFont="1" applyFill="1" applyBorder="1"/>
    <xf numFmtId="0" fontId="32" fillId="3" borderId="0" xfId="0" applyFont="1" applyFill="1" applyAlignment="1">
      <alignment horizont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xf>
    <xf numFmtId="0" fontId="3" fillId="0" borderId="24" xfId="0" applyFont="1" applyBorder="1" applyAlignment="1">
      <alignment horizontal="center"/>
    </xf>
    <xf numFmtId="0" fontId="4" fillId="0" borderId="0" xfId="0" applyFont="1" applyAlignment="1">
      <alignment horizontal="center" vertical="center"/>
    </xf>
    <xf numFmtId="0" fontId="4" fillId="0" borderId="22" xfId="0" applyFont="1" applyBorder="1" applyAlignment="1">
      <alignment horizontal="center" vertical="center"/>
    </xf>
    <xf numFmtId="0" fontId="7" fillId="0" borderId="0" xfId="1" applyBorder="1" applyAlignment="1">
      <alignment horizontal="center" vertical="center"/>
    </xf>
    <xf numFmtId="0" fontId="7" fillId="0" borderId="22" xfId="1" applyBorder="1" applyAlignment="1">
      <alignment horizontal="center" vertical="center"/>
    </xf>
    <xf numFmtId="0" fontId="7" fillId="0" borderId="24" xfId="1" applyBorder="1" applyAlignment="1">
      <alignment horizontal="center" vertical="center"/>
    </xf>
    <xf numFmtId="0" fontId="7" fillId="0" borderId="25" xfId="1" applyBorder="1" applyAlignment="1">
      <alignment horizontal="center" vertical="center"/>
    </xf>
    <xf numFmtId="0" fontId="3" fillId="0" borderId="21" xfId="0" applyFont="1" applyBorder="1" applyAlignment="1">
      <alignment horizontal="center"/>
    </xf>
    <xf numFmtId="0" fontId="3" fillId="0" borderId="0" xfId="0" applyFont="1" applyAlignment="1">
      <alignment horizontal="center"/>
    </xf>
    <xf numFmtId="0" fontId="4" fillId="0" borderId="21" xfId="0" applyFont="1" applyBorder="1" applyAlignment="1">
      <alignment horizontal="center"/>
    </xf>
    <xf numFmtId="0" fontId="4" fillId="0" borderId="0" xfId="0" applyFont="1" applyAlignment="1">
      <alignment horizontal="center"/>
    </xf>
    <xf numFmtId="0" fontId="17" fillId="5" borderId="21" xfId="0" applyFont="1" applyFill="1" applyBorder="1" applyAlignment="1">
      <alignment horizontal="center"/>
    </xf>
    <xf numFmtId="0" fontId="17" fillId="5" borderId="0" xfId="0" applyFont="1" applyFill="1" applyAlignment="1">
      <alignment horizontal="center"/>
    </xf>
    <xf numFmtId="0" fontId="17" fillId="5" borderId="22" xfId="0" applyFont="1" applyFill="1" applyBorder="1" applyAlignment="1">
      <alignment horizontal="center"/>
    </xf>
    <xf numFmtId="0" fontId="17" fillId="5" borderId="18" xfId="0" applyFont="1" applyFill="1" applyBorder="1" applyAlignment="1">
      <alignment horizontal="center"/>
    </xf>
    <xf numFmtId="0" fontId="17" fillId="5" borderId="19" xfId="0" applyFont="1" applyFill="1" applyBorder="1" applyAlignment="1">
      <alignment horizontal="center"/>
    </xf>
    <xf numFmtId="0" fontId="17" fillId="5" borderId="20" xfId="0" applyFont="1" applyFill="1" applyBorder="1" applyAlignment="1">
      <alignment horizont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12" fillId="0" borderId="0" xfId="0" applyFont="1" applyAlignment="1">
      <alignment horizontal="center" vertical="top" wrapText="1"/>
    </xf>
    <xf numFmtId="0" fontId="15" fillId="0" borderId="0" xfId="0" applyFont="1" applyAlignment="1">
      <alignment horizontal="center" vertical="top" wrapText="1"/>
    </xf>
    <xf numFmtId="0" fontId="16" fillId="5" borderId="0" xfId="0" applyFont="1" applyFill="1" applyAlignment="1">
      <alignment horizontal="center" vertical="center"/>
    </xf>
    <xf numFmtId="0" fontId="16" fillId="5" borderId="22" xfId="0" applyFont="1" applyFill="1" applyBorder="1" applyAlignment="1">
      <alignment horizontal="center" vertical="center"/>
    </xf>
    <xf numFmtId="0" fontId="0" fillId="5" borderId="5" xfId="0" applyFill="1" applyBorder="1" applyAlignment="1">
      <alignment horizontal="left" vertical="center" wrapText="1"/>
    </xf>
    <xf numFmtId="0" fontId="0" fillId="5" borderId="7" xfId="0" applyFill="1" applyBorder="1" applyAlignment="1">
      <alignment horizontal="left" vertical="center" wrapText="1"/>
    </xf>
    <xf numFmtId="0" fontId="0" fillId="5" borderId="2" xfId="0" applyFill="1" applyBorder="1" applyAlignment="1">
      <alignment horizontal="left" vertical="center" wrapText="1"/>
    </xf>
    <xf numFmtId="0" fontId="5" fillId="0" borderId="5" xfId="0" applyFont="1" applyBorder="1" applyAlignment="1">
      <alignment horizontal="left"/>
    </xf>
    <xf numFmtId="0" fontId="5" fillId="0" borderId="7" xfId="0" applyFont="1" applyBorder="1" applyAlignment="1">
      <alignment horizontal="left"/>
    </xf>
    <xf numFmtId="0" fontId="5" fillId="0" borderId="2" xfId="0" applyFont="1" applyBorder="1" applyAlignment="1">
      <alignment horizontal="left"/>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5" fillId="0" borderId="8" xfId="0" applyFont="1" applyBorder="1" applyAlignment="1">
      <alignment horizontal="center" vertical="center"/>
    </xf>
    <xf numFmtId="0" fontId="5" fillId="0" borderId="68"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0" fillId="9" borderId="1" xfId="0" applyFill="1" applyBorder="1" applyAlignment="1">
      <alignment horizontal="left" vertical="center" wrapText="1"/>
    </xf>
    <xf numFmtId="0" fontId="0" fillId="7" borderId="1" xfId="0" applyFill="1" applyBorder="1" applyAlignment="1">
      <alignment horizontal="left" vertical="center" wrapText="1"/>
    </xf>
    <xf numFmtId="0" fontId="0" fillId="8" borderId="5" xfId="0" applyFill="1" applyBorder="1" applyAlignment="1">
      <alignment horizontal="left" vertical="center" wrapText="1"/>
    </xf>
    <xf numFmtId="0" fontId="0" fillId="8" borderId="7" xfId="0" applyFill="1" applyBorder="1" applyAlignment="1">
      <alignment horizontal="left" vertical="center" wrapText="1"/>
    </xf>
    <xf numFmtId="0" fontId="0" fillId="8" borderId="2" xfId="0" applyFill="1" applyBorder="1" applyAlignment="1">
      <alignment horizontal="left" vertical="center" wrapText="1"/>
    </xf>
    <xf numFmtId="9" fontId="30" fillId="0" borderId="5" xfId="2" applyFont="1" applyBorder="1" applyAlignment="1">
      <alignment horizontal="center"/>
    </xf>
    <xf numFmtId="9" fontId="30" fillId="0" borderId="7" xfId="2" applyFont="1" applyBorder="1" applyAlignment="1">
      <alignment horizontal="center"/>
    </xf>
    <xf numFmtId="9" fontId="30" fillId="0" borderId="59" xfId="2" applyFont="1" applyBorder="1" applyAlignment="1">
      <alignment horizontal="center"/>
    </xf>
    <xf numFmtId="0" fontId="25" fillId="0" borderId="69" xfId="0" applyFont="1" applyBorder="1" applyAlignment="1">
      <alignment horizontal="center" vertical="center" wrapText="1"/>
    </xf>
    <xf numFmtId="0" fontId="25" fillId="0" borderId="0" xfId="0" applyFont="1" applyAlignment="1">
      <alignment horizontal="center" vertical="center" wrapText="1"/>
    </xf>
    <xf numFmtId="0" fontId="25" fillId="0" borderId="24" xfId="0" applyFont="1" applyBorder="1" applyAlignment="1">
      <alignment horizontal="center" vertical="center" wrapText="1"/>
    </xf>
  </cellXfs>
  <cellStyles count="3">
    <cellStyle name="Hyperlink" xfId="1" builtinId="8"/>
    <cellStyle name="Normal" xfId="0" builtinId="0"/>
    <cellStyle name="Percent" xfId="2" builtinId="5"/>
  </cellStyles>
  <dxfs count="57">
    <dxf>
      <font>
        <color theme="0"/>
      </font>
      <fill>
        <patternFill>
          <bgColor theme="0"/>
        </patternFill>
      </fill>
    </dxf>
    <dxf>
      <font>
        <color theme="0"/>
      </font>
      <fill>
        <patternFill>
          <bgColor theme="0" tint="-0.24994659260841701"/>
        </patternFill>
      </fill>
    </dxf>
    <dxf>
      <fill>
        <patternFill>
          <bgColor theme="9"/>
        </patternFill>
      </fill>
    </dxf>
    <dxf>
      <fill>
        <patternFill>
          <bgColor theme="7"/>
        </patternFill>
      </fill>
    </dxf>
    <dxf>
      <fill>
        <patternFill>
          <bgColor theme="5"/>
        </patternFill>
      </fill>
    </dxf>
    <dxf>
      <fill>
        <patternFill>
          <bgColor rgb="FFC00000"/>
        </patternFill>
      </fill>
    </dxf>
    <dxf>
      <fill>
        <patternFill>
          <bgColor theme="0" tint="-0.14996795556505021"/>
        </patternFill>
      </fill>
    </dxf>
    <dxf>
      <font>
        <color theme="0" tint="-0.24994659260841701"/>
      </font>
      <fill>
        <patternFill>
          <bgColor theme="0" tint="-0.24994659260841701"/>
        </patternFill>
      </fill>
    </dxf>
    <dxf>
      <fill>
        <patternFill>
          <fgColor rgb="FFFF4343"/>
          <bgColor rgb="FFC00000"/>
        </patternFill>
      </fill>
    </dxf>
    <dxf>
      <fill>
        <patternFill>
          <bgColor theme="5"/>
        </patternFill>
      </fill>
    </dxf>
    <dxf>
      <fill>
        <patternFill>
          <bgColor theme="7"/>
        </patternFill>
      </fill>
    </dxf>
    <dxf>
      <fill>
        <patternFill>
          <bgColor theme="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14996795556505021"/>
        </patternFill>
      </fill>
    </dxf>
    <dxf>
      <fill>
        <patternFill>
          <fgColor rgb="FFFF4343"/>
          <bgColor rgb="FFC00000"/>
        </patternFill>
      </fill>
    </dxf>
    <dxf>
      <fill>
        <patternFill>
          <bgColor theme="5"/>
        </patternFill>
      </fill>
    </dxf>
    <dxf>
      <fill>
        <patternFill>
          <bgColor theme="7"/>
        </patternFill>
      </fill>
    </dxf>
    <dxf>
      <fill>
        <patternFill>
          <bgColor theme="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14996795556505021"/>
        </patternFill>
      </fill>
    </dxf>
    <dxf>
      <fill>
        <patternFill>
          <fgColor rgb="FFFF4343"/>
          <bgColor rgb="FFC00000"/>
        </patternFill>
      </fill>
    </dxf>
    <dxf>
      <fill>
        <patternFill>
          <bgColor theme="5"/>
        </patternFill>
      </fill>
    </dxf>
    <dxf>
      <fill>
        <patternFill>
          <bgColor theme="7"/>
        </patternFill>
      </fill>
    </dxf>
    <dxf>
      <fill>
        <patternFill>
          <bgColor theme="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14996795556505021"/>
        </patternFill>
      </fill>
    </dxf>
    <dxf>
      <fill>
        <patternFill>
          <bgColor theme="9"/>
        </patternFill>
      </fill>
    </dxf>
    <dxf>
      <fill>
        <patternFill>
          <bgColor theme="7"/>
        </patternFill>
      </fill>
    </dxf>
    <dxf>
      <fill>
        <patternFill>
          <bgColor theme="5"/>
        </patternFill>
      </fill>
    </dxf>
    <dxf>
      <fill>
        <patternFill>
          <bgColor rgb="FFC00000"/>
        </patternFill>
      </fill>
    </dxf>
    <dxf>
      <fill>
        <patternFill>
          <bgColor theme="0" tint="-0.14996795556505021"/>
        </patternFill>
      </fill>
    </dxf>
    <dxf>
      <fill>
        <patternFill>
          <bgColor theme="9"/>
        </patternFill>
      </fill>
    </dxf>
    <dxf>
      <fill>
        <patternFill>
          <bgColor theme="7"/>
        </patternFill>
      </fill>
    </dxf>
    <dxf>
      <fill>
        <patternFill>
          <bgColor theme="5"/>
        </patternFill>
      </fill>
    </dxf>
    <dxf>
      <fill>
        <patternFill>
          <bgColor rgb="FFC0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14996795556505021"/>
        </patternFill>
      </fill>
    </dxf>
    <dxf>
      <fill>
        <patternFill>
          <bgColor theme="0" tint="-0.14996795556505021"/>
        </patternFill>
      </fill>
    </dxf>
    <dxf>
      <fill>
        <patternFill>
          <bgColor rgb="FFFF0000"/>
        </patternFill>
      </fill>
    </dxf>
    <dxf>
      <fill>
        <patternFill>
          <bgColor theme="5"/>
        </patternFill>
      </fill>
    </dxf>
    <dxf>
      <fill>
        <patternFill>
          <bgColor theme="7"/>
        </patternFill>
      </fill>
    </dxf>
    <dxf>
      <fill>
        <patternFill>
          <bgColor theme="9"/>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3" formatCode="0%"/>
    </dxf>
  </dxfs>
  <tableStyles count="0" defaultTableStyle="TableStyleMedium2" defaultPivotStyle="PivotStyleLight16"/>
  <colors>
    <mruColors>
      <color rgb="FFFF4343"/>
      <color rgb="FFFFB7B7"/>
      <color rgb="FFFF6969"/>
      <color rgb="FFF9FBF7"/>
      <color rgb="FFF2F6EE"/>
      <color rgb="FFECF2E6"/>
      <color rgb="FFF19B61"/>
      <color rgb="FFFFD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3132665</xdr:colOff>
      <xdr:row>3</xdr:row>
      <xdr:rowOff>137583</xdr:rowOff>
    </xdr:from>
    <xdr:to>
      <xdr:col>4</xdr:col>
      <xdr:colOff>6040964</xdr:colOff>
      <xdr:row>8</xdr:row>
      <xdr:rowOff>846667</xdr:rowOff>
    </xdr:to>
    <xdr:pic>
      <xdr:nvPicPr>
        <xdr:cNvPr id="3" name="Picture 2">
          <a:extLst>
            <a:ext uri="{FF2B5EF4-FFF2-40B4-BE49-F238E27FC236}">
              <a16:creationId xmlns:a16="http://schemas.microsoft.com/office/drawing/2014/main" id="{510E7FD4-287D-451B-A64D-74406B226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5332" y="772583"/>
          <a:ext cx="2908299" cy="1767417"/>
        </a:xfrm>
        <a:prstGeom prst="rect">
          <a:avLst/>
        </a:prstGeom>
      </xdr:spPr>
    </xdr:pic>
    <xdr:clientData/>
  </xdr:twoCellAnchor>
  <xdr:twoCellAnchor editAs="oneCell">
    <xdr:from>
      <xdr:col>4</xdr:col>
      <xdr:colOff>2685872</xdr:colOff>
      <xdr:row>32</xdr:row>
      <xdr:rowOff>195937</xdr:rowOff>
    </xdr:from>
    <xdr:to>
      <xdr:col>5</xdr:col>
      <xdr:colOff>552358</xdr:colOff>
      <xdr:row>37</xdr:row>
      <xdr:rowOff>100907</xdr:rowOff>
    </xdr:to>
    <xdr:pic>
      <xdr:nvPicPr>
        <xdr:cNvPr id="2" name="Picture 1" descr="Logo&#10;&#10;Description automatically generated with medium confidence">
          <a:extLst>
            <a:ext uri="{FF2B5EF4-FFF2-40B4-BE49-F238E27FC236}">
              <a16:creationId xmlns:a16="http://schemas.microsoft.com/office/drawing/2014/main" id="{259DF5AB-05C5-1A25-1A15-274CEA53BD2D}"/>
            </a:ext>
          </a:extLst>
        </xdr:cNvPr>
        <xdr:cNvPicPr>
          <a:picLocks noChangeAspect="1"/>
        </xdr:cNvPicPr>
      </xdr:nvPicPr>
      <xdr:blipFill>
        <a:blip xmlns:r="http://schemas.openxmlformats.org/officeDocument/2006/relationships" r:embed="rId2">
          <a:alphaModFix/>
          <a:extLst>
            <a:ext uri="{28A0092B-C50C-407E-A947-70E740481C1C}">
              <a14:useLocalDpi xmlns:a14="http://schemas.microsoft.com/office/drawing/2010/main" val="0"/>
            </a:ext>
          </a:extLst>
        </a:blip>
        <a:stretch>
          <a:fillRect/>
        </a:stretch>
      </xdr:blipFill>
      <xdr:spPr>
        <a:xfrm>
          <a:off x="7076443" y="12251866"/>
          <a:ext cx="5540915" cy="94818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463550</xdr:colOff>
      <xdr:row>0</xdr:row>
      <xdr:rowOff>0</xdr:rowOff>
    </xdr:from>
    <xdr:to>
      <xdr:col>9</xdr:col>
      <xdr:colOff>0</xdr:colOff>
      <xdr:row>5</xdr:row>
      <xdr:rowOff>14287</xdr:rowOff>
    </xdr:to>
    <xdr:pic>
      <xdr:nvPicPr>
        <xdr:cNvPr id="2" name="Picture 1">
          <a:extLst>
            <a:ext uri="{FF2B5EF4-FFF2-40B4-BE49-F238E27FC236}">
              <a16:creationId xmlns:a16="http://schemas.microsoft.com/office/drawing/2014/main" id="{3FE6B749-7C56-4F76-B81A-832A0FEC9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0550" y="0"/>
          <a:ext cx="1752600" cy="985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125224</xdr:colOff>
      <xdr:row>0</xdr:row>
      <xdr:rowOff>0</xdr:rowOff>
    </xdr:to>
    <xdr:grpSp>
      <xdr:nvGrpSpPr>
        <xdr:cNvPr id="2" name="Group 5">
          <a:extLst>
            <a:ext uri="{FF2B5EF4-FFF2-40B4-BE49-F238E27FC236}">
              <a16:creationId xmlns:a16="http://schemas.microsoft.com/office/drawing/2014/main" id="{7C2B9900-E4F9-45BC-B1A7-2926134CEB3A}"/>
            </a:ext>
          </a:extLst>
        </xdr:cNvPr>
        <xdr:cNvGrpSpPr/>
      </xdr:nvGrpSpPr>
      <xdr:grpSpPr>
        <a:xfrm>
          <a:off x="5191125" y="0"/>
          <a:ext cx="125224" cy="0"/>
          <a:chOff x="2870637" y="223784"/>
          <a:chExt cx="2902089" cy="939352"/>
        </a:xfrm>
      </xdr:grpSpPr>
      <xdr:pic>
        <xdr:nvPicPr>
          <xdr:cNvPr id="3" name="Picture 6" descr="Logo, company name&#10;&#10;Description automatically generated">
            <a:extLst>
              <a:ext uri="{FF2B5EF4-FFF2-40B4-BE49-F238E27FC236}">
                <a16:creationId xmlns:a16="http://schemas.microsoft.com/office/drawing/2014/main" id="{804BEED6-F176-0B1C-434C-BD7B40C2A5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949" b="23716"/>
          <a:stretch/>
        </xdr:blipFill>
        <xdr:spPr>
          <a:xfrm>
            <a:off x="4105603" y="285859"/>
            <a:ext cx="1667123" cy="858993"/>
          </a:xfrm>
          <a:prstGeom prst="rect">
            <a:avLst/>
          </a:prstGeom>
        </xdr:spPr>
      </xdr:pic>
      <xdr:pic>
        <xdr:nvPicPr>
          <xdr:cNvPr id="4" name="Picture 7" descr="Logo&#10;&#10;Description automatically generated with medium confidence">
            <a:extLst>
              <a:ext uri="{FF2B5EF4-FFF2-40B4-BE49-F238E27FC236}">
                <a16:creationId xmlns:a16="http://schemas.microsoft.com/office/drawing/2014/main" id="{757B2D22-F23A-5257-755C-F82AB5772B98}"/>
              </a:ext>
            </a:extLst>
          </xdr:cNvPr>
          <xdr:cNvPicPr>
            <a:picLocks noChangeAspect="1"/>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r="79367"/>
          <a:stretch/>
        </xdr:blipFill>
        <xdr:spPr>
          <a:xfrm>
            <a:off x="2870637" y="223784"/>
            <a:ext cx="1149351" cy="939352"/>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86637</xdr:colOff>
      <xdr:row>0</xdr:row>
      <xdr:rowOff>0</xdr:rowOff>
    </xdr:to>
    <xdr:grpSp>
      <xdr:nvGrpSpPr>
        <xdr:cNvPr id="2" name="Group 3">
          <a:extLst>
            <a:ext uri="{FF2B5EF4-FFF2-40B4-BE49-F238E27FC236}">
              <a16:creationId xmlns:a16="http://schemas.microsoft.com/office/drawing/2014/main" id="{1FE8328F-B14F-4990-B0F2-9E5BBDDEEE89}"/>
            </a:ext>
            <a:ext uri="{147F2762-F138-4A5C-976F-8EAC2B608ADB}">
              <a16:predDERef xmlns:a16="http://schemas.microsoft.com/office/drawing/2014/main" pred="{6B025124-7953-4C5B-8BEA-9A641BB35518}"/>
            </a:ext>
          </a:extLst>
        </xdr:cNvPr>
        <xdr:cNvGrpSpPr/>
      </xdr:nvGrpSpPr>
      <xdr:grpSpPr>
        <a:xfrm>
          <a:off x="3746500" y="0"/>
          <a:ext cx="5446037" cy="0"/>
          <a:chOff x="2870637" y="223784"/>
          <a:chExt cx="2902089" cy="939352"/>
        </a:xfrm>
      </xdr:grpSpPr>
      <xdr:pic>
        <xdr:nvPicPr>
          <xdr:cNvPr id="3" name="Picture 4" descr="Logo, company name&#10;&#10;Description automatically generated">
            <a:extLst>
              <a:ext uri="{FF2B5EF4-FFF2-40B4-BE49-F238E27FC236}">
                <a16:creationId xmlns:a16="http://schemas.microsoft.com/office/drawing/2014/main" id="{663271C5-149F-8568-5F0D-6529A0FD61C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949" b="23716"/>
          <a:stretch/>
        </xdr:blipFill>
        <xdr:spPr>
          <a:xfrm>
            <a:off x="4105603" y="285859"/>
            <a:ext cx="1667123" cy="858993"/>
          </a:xfrm>
          <a:prstGeom prst="rect">
            <a:avLst/>
          </a:prstGeom>
        </xdr:spPr>
      </xdr:pic>
      <xdr:pic>
        <xdr:nvPicPr>
          <xdr:cNvPr id="4" name="Picture 5" descr="Logo&#10;&#10;Description automatically generated with medium confidence">
            <a:extLst>
              <a:ext uri="{FF2B5EF4-FFF2-40B4-BE49-F238E27FC236}">
                <a16:creationId xmlns:a16="http://schemas.microsoft.com/office/drawing/2014/main" id="{D270996F-5C01-8006-0E87-2B3B21D8B326}"/>
              </a:ext>
            </a:extLst>
          </xdr:cNvPr>
          <xdr:cNvPicPr>
            <a:picLocks noChangeAspect="1"/>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r="79367"/>
          <a:stretch/>
        </xdr:blipFill>
        <xdr:spPr>
          <a:xfrm>
            <a:off x="2870637" y="223784"/>
            <a:ext cx="1149351" cy="939352"/>
          </a:xfrm>
          <a:prstGeom prst="rect">
            <a:avLst/>
          </a:prstGeom>
          <a:noFill/>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A63C43-00AA-4C1A-BEF1-538E3998FC74}" name="Table1" displayName="Table1" ref="B1:B8" totalsRowShown="0">
  <autoFilter ref="B1:B8" xr:uid="{EAA63C43-00AA-4C1A-BEF1-538E3998FC74}"/>
  <tableColumns count="1">
    <tableColumn id="2" xr3:uid="{0E118CDA-785C-4853-A1EA-8931BF68DDF2}" name="YesNo"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5E8B48-E7F3-408E-95C0-6F3E6DA055C2}" name="Table24" displayName="Table24" ref="B2:D38" totalsRowShown="0" headerRowDxfId="55" dataDxfId="54">
  <autoFilter ref="B2:D38" xr:uid="{74406A56-3A3A-4AD2-84C4-64DF3FD859B0}"/>
  <sortState xmlns:xlrd2="http://schemas.microsoft.com/office/spreadsheetml/2017/richdata2" ref="B3:D38">
    <sortCondition ref="B3:B38"/>
  </sortState>
  <tableColumns count="3">
    <tableColumn id="1" xr3:uid="{450799DA-1715-4F8E-A661-B82C4727535E}" name="Topic" dataDxfId="53"/>
    <tableColumn id="2" xr3:uid="{740A43B5-9E55-4C93-862C-2E60A008BAC1}" name="Title &amp; link" dataDxfId="52"/>
    <tableColumn id="4" xr3:uid="{300EE9CA-A8D5-41F6-812A-9DAA31CEEF53}" name="Author" dataDxfId="51"/>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3" Type="http://schemas.openxmlformats.org/officeDocument/2006/relationships/hyperlink" Target="https://logcluster.org/en/document/icrc-energy-efficiency-guidance-lighting-replacement-guidelines" TargetMode="External"/><Relationship Id="rId18" Type="http://schemas.openxmlformats.org/officeDocument/2006/relationships/hyperlink" Target="https://www.energystar.gov/" TargetMode="External"/><Relationship Id="rId26" Type="http://schemas.openxmlformats.org/officeDocument/2006/relationships/hyperlink" Target="https://www.ifrc.org/sites/default/files/2022-05/20220511_GreenResponse_QuickGuide.pdf" TargetMode="External"/><Relationship Id="rId21" Type="http://schemas.openxmlformats.org/officeDocument/2006/relationships/hyperlink" Target="https://climateactionaccelerator.org/solutions/heating_and_air_conditioning/" TargetMode="External"/><Relationship Id="rId34" Type="http://schemas.openxmlformats.org/officeDocument/2006/relationships/hyperlink" Target="https://www.usgbc.org/leed" TargetMode="External"/><Relationship Id="rId7" Type="http://schemas.openxmlformats.org/officeDocument/2006/relationships/hyperlink" Target="https://climateactionaccelerator.org/solution-areas/energy_consumption_of_buildings/" TargetMode="External"/><Relationship Id="rId12" Type="http://schemas.openxmlformats.org/officeDocument/2006/relationships/hyperlink" Target="https://logcluster.org/en/document/plan-de-recolement-des-travaux-disolation-thermique-de-lentrepot-medical-de-saga-ville-de" TargetMode="External"/><Relationship Id="rId17" Type="http://schemas.openxmlformats.org/officeDocument/2006/relationships/hyperlink" Target="https://energy-efficient-products.ec.europa.eu/ecodesign-and-energy-label_en" TargetMode="External"/><Relationship Id="rId25" Type="http://schemas.openxmlformats.org/officeDocument/2006/relationships/hyperlink" Target="https://www.ifrc.org/sites/default/files/2024-02/20231214_GreenResponse_Logistics.pdf" TargetMode="External"/><Relationship Id="rId33" Type="http://schemas.openxmlformats.org/officeDocument/2006/relationships/hyperlink" Target="https://edge.gbci.org/" TargetMode="External"/><Relationship Id="rId2" Type="http://schemas.openxmlformats.org/officeDocument/2006/relationships/hyperlink" Target="https://log.logcluster.org/en/energy-consumption-calculator" TargetMode="External"/><Relationship Id="rId16" Type="http://schemas.openxmlformats.org/officeDocument/2006/relationships/hyperlink" Target="https://support.microsoft.com/en-us/windows/learn-more-about-energy-recommendations-1c9b5a49-6d8f-4c04-80dc-5e3c20a9f04e" TargetMode="External"/><Relationship Id="rId20" Type="http://schemas.openxmlformats.org/officeDocument/2006/relationships/hyperlink" Target="https://www.epra.go.ke/energy-efficiency" TargetMode="External"/><Relationship Id="rId29" Type="http://schemas.openxmlformats.org/officeDocument/2006/relationships/hyperlink" Target="https://humanitarianplaybook.climateactionaccelerator.org/" TargetMode="External"/><Relationship Id="rId1" Type="http://schemas.openxmlformats.org/officeDocument/2006/relationships/hyperlink" Target="https://kayaconnect.org/course/info.php?id=7199" TargetMode="External"/><Relationship Id="rId6" Type="http://schemas.openxmlformats.org/officeDocument/2006/relationships/hyperlink" Target="https://logcluster.org/en/document/icrc-energy-efficiency-guidance-room-ac" TargetMode="External"/><Relationship Id="rId11" Type="http://schemas.openxmlformats.org/officeDocument/2006/relationships/hyperlink" Target="https://www.scidev.net/afrique-sub-saharienne/news/construire-typha-reduire-consommation-energie/" TargetMode="External"/><Relationship Id="rId24" Type="http://schemas.openxmlformats.org/officeDocument/2006/relationships/hyperlink" Target="https://www.youtube.com/watch?v=uKuMKRM0AXg" TargetMode="External"/><Relationship Id="rId32" Type="http://schemas.openxmlformats.org/officeDocument/2006/relationships/hyperlink" Target="https://greeningtheblue.org/sites/default/files/good-practices-2023-2024.pdf" TargetMode="External"/><Relationship Id="rId37" Type="http://schemas.openxmlformats.org/officeDocument/2006/relationships/table" Target="../tables/table2.xml"/><Relationship Id="rId5" Type="http://schemas.openxmlformats.org/officeDocument/2006/relationships/hyperlink" Target="https://logcluster.org/en/document/moving-energy-initiative-toolkit-improving-how-we-use-and-account-energy-humanitarian" TargetMode="External"/><Relationship Id="rId15" Type="http://schemas.openxmlformats.org/officeDocument/2006/relationships/hyperlink" Target="https://www.gob.mx/conuee/acciones-y-programas/etiquetas-de-eficiencia-energetica-21874" TargetMode="External"/><Relationship Id="rId23" Type="http://schemas.openxmlformats.org/officeDocument/2006/relationships/hyperlink" Target="https://logcluster.org/en/document/drc-supply-chain-snapshot-success-story-warehouse-optimization" TargetMode="External"/><Relationship Id="rId28" Type="http://schemas.openxmlformats.org/officeDocument/2006/relationships/hyperlink" Target="https://climateactionaccelerator.org/quick_and_easy_wins/" TargetMode="External"/><Relationship Id="rId36" Type="http://schemas.openxmlformats.org/officeDocument/2006/relationships/hyperlink" Target="https://passiv.de/en/02_informations/02_passive-house-requirements/02_passive-house-requirements.htm" TargetMode="External"/><Relationship Id="rId10" Type="http://schemas.openxmlformats.org/officeDocument/2006/relationships/hyperlink" Target="https://climateactionaccelerator.org/solutions/green-building/" TargetMode="External"/><Relationship Id="rId19" Type="http://schemas.openxmlformats.org/officeDocument/2006/relationships/hyperlink" Target="https://kayaconnect.org/pluginfile.php/1291732/mod_scorm/content/1/story_content/external_files/national-policy-of-energy-efficiency-buildings-mme.pdf" TargetMode="External"/><Relationship Id="rId31" Type="http://schemas.openxmlformats.org/officeDocument/2006/relationships/hyperlink" Target="https://climateactionaccelerator.org/solutions/lighting/" TargetMode="External"/><Relationship Id="rId4" Type="http://schemas.openxmlformats.org/officeDocument/2006/relationships/hyperlink" Target="https://www.humanitarianenergy.org/assets/resources/Summary_-_Estimating_the_use_of_diesel_generators.pdf" TargetMode="External"/><Relationship Id="rId9" Type="http://schemas.openxmlformats.org/officeDocument/2006/relationships/hyperlink" Target="https://climateactionaccelerator.org/solutions/white_roofs/" TargetMode="External"/><Relationship Id="rId14" Type="http://schemas.openxmlformats.org/officeDocument/2006/relationships/hyperlink" Target="https://www.msf.fr/actualites/msf-france-100-reponses-logistiques-pour-tenir-nos-engagements-climatiques-et-environnementaux" TargetMode="External"/><Relationship Id="rId22" Type="http://schemas.openxmlformats.org/officeDocument/2006/relationships/hyperlink" Target="https://wfp.eu.crossknowledge.com/site/channel/1716?origin=sso" TargetMode="External"/><Relationship Id="rId27" Type="http://schemas.openxmlformats.org/officeDocument/2006/relationships/hyperlink" Target="https://www.uncclearn.org/wp-content/uploads/library/going_green.pdf" TargetMode="External"/><Relationship Id="rId30" Type="http://schemas.openxmlformats.org/officeDocument/2006/relationships/hyperlink" Target="https://climateactionaccelerator.org/solutions/energy-behaviour/" TargetMode="External"/><Relationship Id="rId35" Type="http://schemas.openxmlformats.org/officeDocument/2006/relationships/hyperlink" Target="https://breeam.com/" TargetMode="External"/><Relationship Id="rId8" Type="http://schemas.openxmlformats.org/officeDocument/2006/relationships/hyperlink" Target="https://climateactionaccelerator.org/successful-experiences/painting_the_roofs_of_buildings_white_a_century_old_practice/" TargetMode="External"/><Relationship Id="rId3" Type="http://schemas.openxmlformats.org/officeDocument/2006/relationships/hyperlink" Target="https://react-tool.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2796-31FC-4CBC-A1C4-1DC48C963952}">
  <sheetPr>
    <tabColor theme="0" tint="-0.249977111117893"/>
  </sheetPr>
  <dimension ref="A1:Q211"/>
  <sheetViews>
    <sheetView showGridLines="0" tabSelected="1" topLeftCell="A13" zoomScale="60" zoomScaleNormal="60" workbookViewId="0">
      <selection activeCell="A13" sqref="A1:XFD1048576"/>
    </sheetView>
  </sheetViews>
  <sheetFormatPr defaultColWidth="0" defaultRowHeight="16.5" x14ac:dyDescent="0.45"/>
  <cols>
    <col min="1" max="1" width="2.81640625" style="98" customWidth="1"/>
    <col min="2" max="2" width="8.7265625" style="19" customWidth="1"/>
    <col min="3" max="3" width="8.1796875" style="19" customWidth="1"/>
    <col min="4" max="4" width="43.1796875" style="19" customWidth="1"/>
    <col min="5" max="5" width="109.81640625" style="19" customWidth="1"/>
    <col min="6" max="6" width="63.453125" style="19" customWidth="1"/>
    <col min="7" max="7" width="8.7265625" style="19" customWidth="1"/>
    <col min="8" max="8" width="16.81640625" style="98" customWidth="1"/>
    <col min="9" max="9" width="8.7265625" style="19" hidden="1" customWidth="1"/>
    <col min="10" max="13" width="0" style="19" hidden="1" customWidth="1"/>
    <col min="14" max="14" width="8.7265625" style="19" hidden="1" customWidth="1"/>
    <col min="15" max="17" width="0" style="19" hidden="1" customWidth="1"/>
    <col min="18" max="16384" width="8.7265625" style="19" hidden="1"/>
  </cols>
  <sheetData>
    <row r="1" spans="1:8" s="98" customFormat="1" x14ac:dyDescent="0.45"/>
    <row r="2" spans="1:8" s="98" customFormat="1" x14ac:dyDescent="0.45"/>
    <row r="3" spans="1:8" s="99" customFormat="1" x14ac:dyDescent="0.45">
      <c r="A3" s="98"/>
      <c r="H3" s="98"/>
    </row>
    <row r="4" spans="1:8" s="99" customFormat="1" x14ac:dyDescent="0.45">
      <c r="A4" s="98"/>
      <c r="H4" s="98"/>
    </row>
    <row r="5" spans="1:8" s="99" customFormat="1" x14ac:dyDescent="0.45">
      <c r="A5" s="98"/>
      <c r="H5" s="98"/>
    </row>
    <row r="6" spans="1:8" s="99" customFormat="1" x14ac:dyDescent="0.45">
      <c r="A6" s="98"/>
      <c r="H6" s="98"/>
    </row>
    <row r="7" spans="1:8" s="99" customFormat="1" x14ac:dyDescent="0.45">
      <c r="A7" s="98"/>
      <c r="H7" s="98"/>
    </row>
    <row r="8" spans="1:8" s="99" customFormat="1" x14ac:dyDescent="0.45">
      <c r="A8" s="98"/>
      <c r="H8" s="98"/>
    </row>
    <row r="9" spans="1:8" s="99" customFormat="1" ht="68" customHeight="1" x14ac:dyDescent="0.45">
      <c r="A9" s="98"/>
      <c r="H9" s="98"/>
    </row>
    <row r="10" spans="1:8" s="99" customFormat="1" ht="26" x14ac:dyDescent="0.7">
      <c r="A10" s="98"/>
      <c r="D10" s="201" t="s">
        <v>232</v>
      </c>
      <c r="E10" s="201"/>
      <c r="F10" s="201"/>
      <c r="H10" s="98"/>
    </row>
    <row r="11" spans="1:8" s="99" customFormat="1" ht="17" thickBot="1" x14ac:dyDescent="0.5">
      <c r="A11" s="98"/>
      <c r="E11" s="200"/>
      <c r="F11" s="200"/>
      <c r="G11" s="200"/>
      <c r="H11" s="98"/>
    </row>
    <row r="12" spans="1:8" ht="20.5" x14ac:dyDescent="0.55000000000000004">
      <c r="B12" s="219" t="s">
        <v>0</v>
      </c>
      <c r="C12" s="220"/>
      <c r="D12" s="220"/>
      <c r="E12" s="220"/>
      <c r="F12" s="220"/>
      <c r="G12" s="221"/>
    </row>
    <row r="13" spans="1:8" ht="45.65" customHeight="1" x14ac:dyDescent="0.45">
      <c r="B13" s="222" t="s">
        <v>1</v>
      </c>
      <c r="C13" s="223"/>
      <c r="D13" s="223"/>
      <c r="E13" s="223"/>
      <c r="F13" s="223"/>
      <c r="G13" s="224"/>
    </row>
    <row r="14" spans="1:8" ht="20.5" x14ac:dyDescent="0.55000000000000004">
      <c r="B14" s="216" t="s">
        <v>2</v>
      </c>
      <c r="C14" s="217"/>
      <c r="D14" s="217"/>
      <c r="E14" s="217"/>
      <c r="F14" s="217"/>
      <c r="G14" s="218"/>
    </row>
    <row r="15" spans="1:8" ht="14.5" customHeight="1" x14ac:dyDescent="0.45">
      <c r="B15" s="34"/>
      <c r="C15" s="33"/>
      <c r="D15" s="33"/>
      <c r="E15" s="33"/>
      <c r="F15" s="33"/>
      <c r="G15" s="35"/>
    </row>
    <row r="16" spans="1:8" ht="21.65" customHeight="1" x14ac:dyDescent="0.45">
      <c r="B16" s="36"/>
      <c r="C16" s="41" t="s">
        <v>3</v>
      </c>
      <c r="D16" s="42" t="s">
        <v>4</v>
      </c>
      <c r="E16" s="42" t="s">
        <v>5</v>
      </c>
      <c r="F16" s="42" t="s">
        <v>6</v>
      </c>
      <c r="G16" s="37"/>
    </row>
    <row r="17" spans="2:7" ht="130.5" customHeight="1" x14ac:dyDescent="0.45">
      <c r="B17" s="36"/>
      <c r="C17" s="41">
        <v>1</v>
      </c>
      <c r="D17" s="31" t="s">
        <v>7</v>
      </c>
      <c r="E17" s="32" t="s">
        <v>8</v>
      </c>
      <c r="F17" s="32" t="s">
        <v>9</v>
      </c>
      <c r="G17" s="37"/>
    </row>
    <row r="18" spans="2:7" ht="157" customHeight="1" x14ac:dyDescent="0.45">
      <c r="B18" s="36"/>
      <c r="C18" s="41">
        <v>2</v>
      </c>
      <c r="D18" s="54" t="s">
        <v>10</v>
      </c>
      <c r="E18" s="55" t="s">
        <v>233</v>
      </c>
      <c r="F18" s="55" t="s">
        <v>11</v>
      </c>
      <c r="G18" s="37"/>
    </row>
    <row r="19" spans="2:7" ht="163" customHeight="1" x14ac:dyDescent="0.45">
      <c r="B19" s="36"/>
      <c r="C19" s="41">
        <v>3</v>
      </c>
      <c r="D19" s="31" t="s">
        <v>12</v>
      </c>
      <c r="E19" s="31" t="s">
        <v>222</v>
      </c>
      <c r="F19" s="32" t="s">
        <v>13</v>
      </c>
      <c r="G19" s="37"/>
    </row>
    <row r="20" spans="2:7" ht="17.5" customHeight="1" x14ac:dyDescent="0.45">
      <c r="B20" s="38"/>
      <c r="C20" s="225"/>
      <c r="D20" s="225"/>
      <c r="E20" s="225"/>
      <c r="F20" s="225"/>
      <c r="G20" s="37"/>
    </row>
    <row r="21" spans="2:7" ht="69" customHeight="1" x14ac:dyDescent="0.45">
      <c r="B21" s="38"/>
      <c r="C21" s="226" t="s">
        <v>195</v>
      </c>
      <c r="D21" s="226"/>
      <c r="E21" s="226"/>
      <c r="F21" s="226"/>
      <c r="G21" s="37"/>
    </row>
    <row r="22" spans="2:7" ht="7.5" customHeight="1" x14ac:dyDescent="0.45">
      <c r="B22" s="36"/>
      <c r="G22" s="39"/>
    </row>
    <row r="23" spans="2:7" x14ac:dyDescent="0.45">
      <c r="B23" s="40"/>
      <c r="C23" s="30"/>
      <c r="D23" s="227" t="s">
        <v>14</v>
      </c>
      <c r="E23" s="227"/>
      <c r="F23" s="227"/>
      <c r="G23" s="228"/>
    </row>
    <row r="24" spans="2:7" x14ac:dyDescent="0.45">
      <c r="B24" s="214" t="s">
        <v>15</v>
      </c>
      <c r="C24" s="215"/>
      <c r="D24" s="206" t="s">
        <v>16</v>
      </c>
      <c r="E24" s="206"/>
      <c r="F24" s="206"/>
      <c r="G24" s="207"/>
    </row>
    <row r="25" spans="2:7" x14ac:dyDescent="0.45">
      <c r="B25" s="212" t="s">
        <v>17</v>
      </c>
      <c r="C25" s="213"/>
      <c r="D25" s="208" t="s">
        <v>7</v>
      </c>
      <c r="E25" s="208"/>
      <c r="F25" s="208"/>
      <c r="G25" s="209"/>
    </row>
    <row r="26" spans="2:7" x14ac:dyDescent="0.45">
      <c r="B26" s="212">
        <v>1</v>
      </c>
      <c r="C26" s="213"/>
      <c r="D26" s="208" t="s">
        <v>18</v>
      </c>
      <c r="E26" s="208"/>
      <c r="F26" s="208"/>
      <c r="G26" s="209"/>
    </row>
    <row r="27" spans="2:7" x14ac:dyDescent="0.45">
      <c r="B27" s="212">
        <v>2</v>
      </c>
      <c r="C27" s="213"/>
      <c r="D27" s="208" t="s">
        <v>19</v>
      </c>
      <c r="E27" s="208"/>
      <c r="F27" s="208"/>
      <c r="G27" s="209"/>
    </row>
    <row r="28" spans="2:7" x14ac:dyDescent="0.45">
      <c r="B28" s="202">
        <v>3</v>
      </c>
      <c r="C28" s="203"/>
      <c r="D28" s="208" t="s">
        <v>20</v>
      </c>
      <c r="E28" s="208"/>
      <c r="F28" s="208"/>
      <c r="G28" s="209"/>
    </row>
    <row r="29" spans="2:7" x14ac:dyDescent="0.45">
      <c r="B29" s="212">
        <v>4</v>
      </c>
      <c r="C29" s="213"/>
      <c r="D29" s="208" t="s">
        <v>21</v>
      </c>
      <c r="E29" s="208"/>
      <c r="F29" s="208"/>
      <c r="G29" s="209"/>
    </row>
    <row r="30" spans="2:7" x14ac:dyDescent="0.45">
      <c r="B30" s="212">
        <v>5</v>
      </c>
      <c r="C30" s="213"/>
      <c r="D30" s="208" t="s">
        <v>22</v>
      </c>
      <c r="E30" s="208"/>
      <c r="F30" s="208"/>
      <c r="G30" s="209"/>
    </row>
    <row r="31" spans="2:7" x14ac:dyDescent="0.45">
      <c r="B31" s="212">
        <v>6</v>
      </c>
      <c r="C31" s="213"/>
      <c r="D31" s="208" t="s">
        <v>23</v>
      </c>
      <c r="E31" s="208"/>
      <c r="F31" s="208"/>
      <c r="G31" s="209"/>
    </row>
    <row r="32" spans="2:7" ht="17" thickBot="1" x14ac:dyDescent="0.5">
      <c r="B32" s="204">
        <v>7</v>
      </c>
      <c r="C32" s="205"/>
      <c r="D32" s="210" t="s">
        <v>24</v>
      </c>
      <c r="E32" s="210"/>
      <c r="F32" s="210"/>
      <c r="G32" s="211"/>
    </row>
    <row r="40" s="98" customFormat="1" x14ac:dyDescent="0.45"/>
    <row r="41" s="98" customFormat="1" x14ac:dyDescent="0.45"/>
    <row r="42" s="98" customFormat="1" x14ac:dyDescent="0.45"/>
    <row r="43" s="98" customFormat="1" x14ac:dyDescent="0.45"/>
    <row r="44" s="98" customFormat="1" x14ac:dyDescent="0.45"/>
    <row r="45" s="98" customFormat="1" x14ac:dyDescent="0.45"/>
    <row r="46" s="98" customFormat="1" x14ac:dyDescent="0.45"/>
    <row r="47" s="98" customFormat="1" x14ac:dyDescent="0.45"/>
    <row r="48" s="98" customFormat="1" x14ac:dyDescent="0.45"/>
    <row r="49" s="98" customFormat="1" x14ac:dyDescent="0.45"/>
    <row r="50" s="98" customFormat="1" x14ac:dyDescent="0.45"/>
    <row r="51" s="98" customFormat="1" x14ac:dyDescent="0.45"/>
    <row r="52" s="98" customFormat="1" x14ac:dyDescent="0.45"/>
    <row r="53" s="98" customFormat="1" x14ac:dyDescent="0.45"/>
    <row r="54" s="98" customFormat="1" x14ac:dyDescent="0.45"/>
    <row r="55" s="98" customFormat="1" x14ac:dyDescent="0.45"/>
    <row r="56" s="98" customFormat="1" x14ac:dyDescent="0.45"/>
    <row r="57" s="98" customFormat="1" x14ac:dyDescent="0.45"/>
    <row r="58" s="98" customFormat="1" x14ac:dyDescent="0.45"/>
    <row r="59" s="98" customFormat="1" x14ac:dyDescent="0.45"/>
    <row r="60" s="98" customFormat="1" x14ac:dyDescent="0.45"/>
    <row r="61" s="98" customFormat="1" x14ac:dyDescent="0.45"/>
    <row r="62" s="98" customFormat="1" x14ac:dyDescent="0.45"/>
    <row r="63" s="98" customFormat="1" x14ac:dyDescent="0.45"/>
    <row r="64" s="98" customFormat="1" x14ac:dyDescent="0.45"/>
    <row r="65" s="98" customFormat="1" x14ac:dyDescent="0.45"/>
    <row r="66" s="98" customFormat="1" x14ac:dyDescent="0.45"/>
    <row r="67" s="98" customFormat="1" x14ac:dyDescent="0.45"/>
    <row r="68" s="98" customFormat="1" x14ac:dyDescent="0.45"/>
    <row r="69" s="98" customFormat="1" x14ac:dyDescent="0.45"/>
    <row r="70" s="98" customFormat="1" x14ac:dyDescent="0.45"/>
    <row r="71" s="98" customFormat="1" x14ac:dyDescent="0.45"/>
    <row r="72" s="98" customFormat="1" x14ac:dyDescent="0.45"/>
    <row r="73" s="98" customFormat="1" x14ac:dyDescent="0.45"/>
    <row r="74" s="98" customFormat="1" x14ac:dyDescent="0.45"/>
    <row r="75" s="98" customFormat="1" x14ac:dyDescent="0.45"/>
    <row r="76" s="98" customFormat="1" x14ac:dyDescent="0.45"/>
    <row r="77" s="98" customFormat="1" x14ac:dyDescent="0.45"/>
    <row r="78" s="98" customFormat="1" x14ac:dyDescent="0.45"/>
    <row r="79" s="98" customFormat="1" x14ac:dyDescent="0.45"/>
    <row r="80" s="98" customFormat="1" x14ac:dyDescent="0.45"/>
    <row r="81" s="98" customFormat="1" x14ac:dyDescent="0.45"/>
    <row r="82" s="98" customFormat="1" x14ac:dyDescent="0.45"/>
    <row r="83" s="98" customFormat="1" x14ac:dyDescent="0.45"/>
    <row r="84" s="98" customFormat="1" x14ac:dyDescent="0.45"/>
    <row r="85" s="98" customFormat="1" x14ac:dyDescent="0.45"/>
    <row r="86" s="98" customFormat="1" x14ac:dyDescent="0.45"/>
    <row r="87" s="98" customFormat="1" x14ac:dyDescent="0.45"/>
    <row r="88" s="98" customFormat="1" x14ac:dyDescent="0.45"/>
    <row r="89" s="98" customFormat="1" x14ac:dyDescent="0.45"/>
    <row r="90" s="98" customFormat="1" x14ac:dyDescent="0.45"/>
    <row r="91" s="98" customFormat="1" x14ac:dyDescent="0.45"/>
    <row r="92" s="98" customFormat="1" x14ac:dyDescent="0.45"/>
    <row r="93" s="98" customFormat="1" x14ac:dyDescent="0.45"/>
    <row r="94" s="98" customFormat="1" x14ac:dyDescent="0.45"/>
    <row r="95" s="98" customFormat="1" x14ac:dyDescent="0.45"/>
    <row r="96" s="98" customFormat="1" x14ac:dyDescent="0.45"/>
    <row r="97" s="98" customFormat="1" x14ac:dyDescent="0.45"/>
    <row r="98" s="98" customFormat="1" x14ac:dyDescent="0.45"/>
    <row r="99" s="98" customFormat="1" x14ac:dyDescent="0.45"/>
    <row r="100" s="98" customFormat="1" x14ac:dyDescent="0.45"/>
    <row r="101" s="98" customFormat="1" x14ac:dyDescent="0.45"/>
    <row r="102" s="98" customFormat="1" x14ac:dyDescent="0.45"/>
    <row r="103" s="98" customFormat="1" x14ac:dyDescent="0.45"/>
    <row r="104" s="98" customFormat="1" x14ac:dyDescent="0.45"/>
    <row r="105" s="98" customFormat="1" x14ac:dyDescent="0.45"/>
    <row r="106" s="98" customFormat="1" x14ac:dyDescent="0.45"/>
    <row r="107" s="98" customFormat="1" x14ac:dyDescent="0.45"/>
    <row r="108" s="98" customFormat="1" x14ac:dyDescent="0.45"/>
    <row r="109" s="98" customFormat="1" x14ac:dyDescent="0.45"/>
    <row r="110" s="98" customFormat="1" x14ac:dyDescent="0.45"/>
    <row r="111" s="98" customFormat="1" x14ac:dyDescent="0.45"/>
    <row r="112" s="98" customFormat="1" x14ac:dyDescent="0.45"/>
    <row r="113" s="98" customFormat="1" x14ac:dyDescent="0.45"/>
    <row r="114" s="98" customFormat="1" x14ac:dyDescent="0.45"/>
    <row r="115" s="98" customFormat="1" x14ac:dyDescent="0.45"/>
    <row r="116" s="98" customFormat="1" x14ac:dyDescent="0.45"/>
    <row r="117" s="98" customFormat="1" x14ac:dyDescent="0.45"/>
    <row r="118" s="98" customFormat="1" x14ac:dyDescent="0.45"/>
    <row r="119" s="98" customFormat="1" x14ac:dyDescent="0.45"/>
    <row r="120" s="98" customFormat="1" x14ac:dyDescent="0.45"/>
    <row r="121" s="98" customFormat="1" x14ac:dyDescent="0.45"/>
    <row r="122" s="98" customFormat="1" x14ac:dyDescent="0.45"/>
    <row r="123" s="98" customFormat="1" x14ac:dyDescent="0.45"/>
    <row r="124" s="98" customFormat="1" x14ac:dyDescent="0.45"/>
    <row r="125" s="98" customFormat="1" x14ac:dyDescent="0.45"/>
    <row r="126" s="98" customFormat="1" x14ac:dyDescent="0.45"/>
    <row r="127" s="98" customFormat="1" x14ac:dyDescent="0.45"/>
    <row r="128" s="98" customFormat="1" x14ac:dyDescent="0.45"/>
    <row r="129" s="98" customFormat="1" x14ac:dyDescent="0.45"/>
    <row r="130" s="98" customFormat="1" x14ac:dyDescent="0.45"/>
    <row r="131" s="98" customFormat="1" x14ac:dyDescent="0.45"/>
    <row r="132" s="98" customFormat="1" x14ac:dyDescent="0.45"/>
    <row r="133" s="98" customFormat="1" x14ac:dyDescent="0.45"/>
    <row r="134" s="98" customFormat="1" x14ac:dyDescent="0.45"/>
    <row r="135" s="98" customFormat="1" x14ac:dyDescent="0.45"/>
    <row r="136" s="98" customFormat="1" x14ac:dyDescent="0.45"/>
    <row r="137" s="98" customFormat="1" x14ac:dyDescent="0.45"/>
    <row r="138" s="98" customFormat="1" x14ac:dyDescent="0.45"/>
    <row r="139" s="98" customFormat="1" x14ac:dyDescent="0.45"/>
    <row r="140" s="98" customFormat="1" x14ac:dyDescent="0.45"/>
    <row r="141" s="98" customFormat="1" x14ac:dyDescent="0.45"/>
    <row r="142" s="98" customFormat="1" x14ac:dyDescent="0.45"/>
    <row r="143" s="98" customFormat="1" x14ac:dyDescent="0.45"/>
    <row r="144" s="98" customFormat="1" x14ac:dyDescent="0.45"/>
    <row r="145" s="98" customFormat="1" x14ac:dyDescent="0.45"/>
    <row r="146" s="98" customFormat="1" x14ac:dyDescent="0.45"/>
    <row r="147" s="98" customFormat="1" x14ac:dyDescent="0.45"/>
    <row r="148" s="98" customFormat="1" x14ac:dyDescent="0.45"/>
    <row r="149" s="98" customFormat="1" x14ac:dyDescent="0.45"/>
    <row r="150" s="98" customFormat="1" x14ac:dyDescent="0.45"/>
    <row r="151" s="98" customFormat="1" x14ac:dyDescent="0.45"/>
    <row r="152" s="98" customFormat="1" x14ac:dyDescent="0.45"/>
    <row r="153" s="98" customFormat="1" x14ac:dyDescent="0.45"/>
    <row r="154" s="98" customFormat="1" x14ac:dyDescent="0.45"/>
    <row r="155" s="98" customFormat="1" x14ac:dyDescent="0.45"/>
    <row r="156" s="98" customFormat="1" x14ac:dyDescent="0.45"/>
    <row r="157" s="98" customFormat="1" x14ac:dyDescent="0.45"/>
    <row r="158" s="98" customFormat="1" x14ac:dyDescent="0.45"/>
    <row r="159" s="98" customFormat="1" x14ac:dyDescent="0.45"/>
    <row r="160" s="98" customFormat="1" x14ac:dyDescent="0.45"/>
    <row r="161" s="98" customFormat="1" x14ac:dyDescent="0.45"/>
    <row r="162" s="98" customFormat="1" x14ac:dyDescent="0.45"/>
    <row r="163" s="98" customFormat="1" x14ac:dyDescent="0.45"/>
    <row r="164" s="98" customFormat="1" x14ac:dyDescent="0.45"/>
    <row r="165" s="98" customFormat="1" x14ac:dyDescent="0.45"/>
    <row r="166" s="98" customFormat="1" x14ac:dyDescent="0.45"/>
    <row r="167" s="98" customFormat="1" x14ac:dyDescent="0.45"/>
    <row r="168" s="98" customFormat="1" x14ac:dyDescent="0.45"/>
    <row r="169" s="98" customFormat="1" x14ac:dyDescent="0.45"/>
    <row r="170" s="98" customFormat="1" x14ac:dyDescent="0.45"/>
    <row r="171" s="98" customFormat="1" x14ac:dyDescent="0.45"/>
    <row r="172" s="98" customFormat="1" x14ac:dyDescent="0.45"/>
    <row r="173" s="98" customFormat="1" x14ac:dyDescent="0.45"/>
    <row r="174" s="98" customFormat="1" x14ac:dyDescent="0.45"/>
    <row r="175" s="98" customFormat="1" x14ac:dyDescent="0.45"/>
    <row r="176" s="98" customFormat="1" x14ac:dyDescent="0.45"/>
    <row r="177" s="98" customFormat="1" x14ac:dyDescent="0.45"/>
    <row r="178" s="98" customFormat="1" x14ac:dyDescent="0.45"/>
    <row r="179" s="98" customFormat="1" x14ac:dyDescent="0.45"/>
    <row r="180" s="98" customFormat="1" x14ac:dyDescent="0.45"/>
    <row r="181" s="98" customFormat="1" x14ac:dyDescent="0.45"/>
    <row r="182" s="98" customFormat="1" x14ac:dyDescent="0.45"/>
    <row r="183" s="98" customFormat="1" x14ac:dyDescent="0.45"/>
    <row r="184" s="98" customFormat="1" x14ac:dyDescent="0.45"/>
    <row r="185" s="98" customFormat="1" x14ac:dyDescent="0.45"/>
    <row r="186" s="98" customFormat="1" x14ac:dyDescent="0.45"/>
    <row r="187" s="98" customFormat="1" x14ac:dyDescent="0.45"/>
    <row r="188" s="98" customFormat="1" x14ac:dyDescent="0.45"/>
    <row r="189" s="98" customFormat="1" x14ac:dyDescent="0.45"/>
    <row r="190" s="98" customFormat="1" x14ac:dyDescent="0.45"/>
    <row r="191" s="98" customFormat="1" x14ac:dyDescent="0.45"/>
    <row r="192" s="98" customFormat="1" x14ac:dyDescent="0.45"/>
    <row r="193" s="98" customFormat="1" x14ac:dyDescent="0.45"/>
    <row r="194" s="98" customFormat="1" x14ac:dyDescent="0.45"/>
    <row r="195" s="98" customFormat="1" x14ac:dyDescent="0.45"/>
    <row r="196" s="98" customFormat="1" x14ac:dyDescent="0.45"/>
    <row r="197" s="98" customFormat="1" x14ac:dyDescent="0.45"/>
    <row r="198" s="98" customFormat="1" x14ac:dyDescent="0.45"/>
    <row r="199" s="98" customFormat="1" x14ac:dyDescent="0.45"/>
    <row r="200" s="98" customFormat="1" x14ac:dyDescent="0.45"/>
    <row r="201" s="98" customFormat="1" x14ac:dyDescent="0.45"/>
    <row r="202" s="98" customFormat="1" x14ac:dyDescent="0.45"/>
    <row r="203" s="98" customFormat="1" x14ac:dyDescent="0.45"/>
    <row r="204" s="98" customFormat="1" x14ac:dyDescent="0.45"/>
    <row r="205" s="98" customFormat="1" x14ac:dyDescent="0.45"/>
    <row r="206" s="98" customFormat="1" x14ac:dyDescent="0.45"/>
    <row r="207" s="98" customFormat="1" x14ac:dyDescent="0.45"/>
    <row r="208" s="98" customFormat="1" x14ac:dyDescent="0.45"/>
    <row r="209" s="98" customFormat="1" x14ac:dyDescent="0.45"/>
    <row r="210" s="98" customFormat="1" x14ac:dyDescent="0.45"/>
    <row r="211" s="98" customFormat="1" x14ac:dyDescent="0.45"/>
  </sheetData>
  <sheetProtection algorithmName="SHA-512" hashValue="lqJnGqqCBmj+hUghpLeCS7BVF7f4kCAbWndSEKRRFK0H0FxreGTkohB2ehILe77aJCHvlAV30zCMBYm6v8vZjw==" saltValue="cropNw3/6BJjZEI6d8T8hA==" spinCount="100000" sheet="1" objects="1" scenarios="1"/>
  <mergeCells count="25">
    <mergeCell ref="B25:C25"/>
    <mergeCell ref="B24:C24"/>
    <mergeCell ref="B26:C26"/>
    <mergeCell ref="B14:G14"/>
    <mergeCell ref="B12:G12"/>
    <mergeCell ref="B13:G13"/>
    <mergeCell ref="C20:F20"/>
    <mergeCell ref="C21:F21"/>
    <mergeCell ref="D23:G23"/>
    <mergeCell ref="D10:F10"/>
    <mergeCell ref="B28:C28"/>
    <mergeCell ref="B32:C32"/>
    <mergeCell ref="D24:G24"/>
    <mergeCell ref="D25:G25"/>
    <mergeCell ref="D26:G26"/>
    <mergeCell ref="D27:G27"/>
    <mergeCell ref="D28:G28"/>
    <mergeCell ref="D29:G29"/>
    <mergeCell ref="D30:G30"/>
    <mergeCell ref="D31:G31"/>
    <mergeCell ref="D32:G32"/>
    <mergeCell ref="B31:C31"/>
    <mergeCell ref="B27:C27"/>
    <mergeCell ref="B29:C29"/>
    <mergeCell ref="B30:C30"/>
  </mergeCells>
  <hyperlinks>
    <hyperlink ref="D32:F32" location="Resources!A1" display="Resources" xr:uid="{DEF8C397-0B34-4C6C-968D-1AA4F4562DC6}"/>
    <hyperlink ref="D29:F29" location="'4-Kitchen appliances'!A1" display="4-Kitchen appliances" xr:uid="{42691E75-2666-482A-9E67-002FE21BB745}"/>
    <hyperlink ref="D30:F30" location="'5-Cooling, heating, generators'!A1" display="5-Cooling, heating, generators" xr:uid="{06FFD624-B30C-4C2C-8422-8E7FDAD81A64}"/>
    <hyperlink ref="D31:F31" location="'6-Insulation &amp; cert'!A1" display="6- Insulation" xr:uid="{95C43047-A5FB-4A41-ADCF-61B560A3FAA8}"/>
    <hyperlink ref="D26:F26" location="'1-Behavioural measures'!A1" display="Behavioural measures" xr:uid="{801CCA57-96E6-4791-96B7-391D88B47054}"/>
    <hyperlink ref="D25:F25" location="'START HERE Questionnaire'!A1" display="Questionnaire" xr:uid="{49A081B2-D782-49C9-9082-79CFA6CE9BC2}"/>
    <hyperlink ref="D26:G26" location="'1-Behaviour (quick &amp; low-cost)'!A1" display="1-Behaviour (quick &amp; low-cost)" xr:uid="{7697DF01-36AF-4386-9E9A-F4567CCBBDFE}"/>
    <hyperlink ref="D25:G25" location="Questionnaire!A1" display="Questionnaire" xr:uid="{F0EE304F-5B36-4406-918F-B3D7477837CE}"/>
    <hyperlink ref="D27:F27" location="'5-Cooling, heating, generators'!A1" display="5-Cooling, heating, generators" xr:uid="{707A1163-37F0-435E-A725-1171D7AB27DC}"/>
    <hyperlink ref="D27:G27" location="'2-Lighting'!A1" display="1-Lighting" xr:uid="{4370D9A3-8718-43DC-892F-6F2615B47A30}"/>
    <hyperlink ref="D28:F28" location="'5-Cooling, heating, generators'!A1" display="5-Cooling, heating, generators" xr:uid="{C0230B0F-013D-40DD-8B7F-87C567C002A5}"/>
    <hyperlink ref="D28:G28" location="'3-Cooling, generators'!A1" display="3-Cooling, generators" xr:uid="{6ED264FC-7464-4014-B1AB-31E9DD12A7A8}"/>
    <hyperlink ref="D29:G29" location="'4-IT equipment'!A1" display="4-IT equipment" xr:uid="{2BFA4AF8-BB34-44FA-8AC3-B335B03831D0}"/>
    <hyperlink ref="D30:G30" location="'5-Other appliances'!A1" display="5-Other appliances" xr:uid="{0C334266-DB71-439D-A345-2F6264F30E07}"/>
    <hyperlink ref="D31:G31" location="'6-Insulation'!A1" display="6- Insulation" xr:uid="{82EB5882-FD8A-4D5C-8C7F-C95D99720771}"/>
    <hyperlink ref="D32:G32" location="'7-Resources'!A1" display="7-Resources" xr:uid="{E8D3DEC0-71F1-40F5-B043-923BB16A59A1}"/>
  </hyperlinks>
  <pageMargins left="0.7" right="0.7" top="0.75" bottom="0.75" header="0.3" footer="0.3"/>
  <pageSetup orientation="portrait" r:id="rId1"/>
  <headerFooter>
    <oddFooter>&amp;L_x000D_&amp;1#&amp;"Calibri"&amp;10&amp;K000000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6DE1-DACA-4E60-9932-7A6355850640}">
  <dimension ref="B1:B8"/>
  <sheetViews>
    <sheetView workbookViewId="0">
      <selection activeCell="B2" sqref="B2:B4"/>
    </sheetView>
  </sheetViews>
  <sheetFormatPr defaultRowHeight="14.5" x14ac:dyDescent="0.35"/>
  <sheetData>
    <row r="1" spans="2:2" x14ac:dyDescent="0.35">
      <c r="B1" t="s">
        <v>122</v>
      </c>
    </row>
    <row r="2" spans="2:2" x14ac:dyDescent="0.35">
      <c r="B2" s="20" t="s">
        <v>46</v>
      </c>
    </row>
    <row r="3" spans="2:2" x14ac:dyDescent="0.35">
      <c r="B3" s="20" t="s">
        <v>62</v>
      </c>
    </row>
    <row r="4" spans="2:2" x14ac:dyDescent="0.35">
      <c r="B4" s="20" t="s">
        <v>123</v>
      </c>
    </row>
    <row r="5" spans="2:2" x14ac:dyDescent="0.35">
      <c r="B5" s="20"/>
    </row>
    <row r="6" spans="2:2" x14ac:dyDescent="0.35">
      <c r="B6" s="20"/>
    </row>
    <row r="7" spans="2:2" x14ac:dyDescent="0.35">
      <c r="B7" s="20"/>
    </row>
    <row r="8" spans="2:2" x14ac:dyDescent="0.35">
      <c r="B8" s="20"/>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26AF-9413-44B1-AD81-22DEDCB011CF}">
  <dimension ref="B2:D38"/>
  <sheetViews>
    <sheetView zoomScale="90" zoomScaleNormal="90" workbookViewId="0">
      <selection sqref="A1:XFD1048576"/>
    </sheetView>
  </sheetViews>
  <sheetFormatPr defaultColWidth="8.7265625" defaultRowHeight="14.5" x14ac:dyDescent="0.35"/>
  <cols>
    <col min="1" max="1" width="2.54296875" style="28" customWidth="1"/>
    <col min="2" max="2" width="29.1796875" style="28" customWidth="1"/>
    <col min="3" max="3" width="91.54296875" style="28" customWidth="1"/>
    <col min="4" max="4" width="63.7265625" style="28" customWidth="1"/>
    <col min="5" max="16384" width="8.7265625" style="28"/>
  </cols>
  <sheetData>
    <row r="2" spans="2:4" x14ac:dyDescent="0.35">
      <c r="B2" s="28" t="s">
        <v>124</v>
      </c>
      <c r="C2" s="28" t="s">
        <v>125</v>
      </c>
      <c r="D2" s="28" t="s">
        <v>126</v>
      </c>
    </row>
    <row r="3" spans="2:4" x14ac:dyDescent="0.35">
      <c r="B3" s="28" t="s">
        <v>187</v>
      </c>
      <c r="C3" s="29" t="s">
        <v>188</v>
      </c>
      <c r="D3" s="28" t="s">
        <v>158</v>
      </c>
    </row>
    <row r="4" spans="2:4" x14ac:dyDescent="0.35">
      <c r="B4" s="28" t="s">
        <v>127</v>
      </c>
      <c r="C4" s="29" t="s">
        <v>128</v>
      </c>
      <c r="D4" s="28" t="s">
        <v>129</v>
      </c>
    </row>
    <row r="5" spans="2:4" x14ac:dyDescent="0.35">
      <c r="B5" s="28" t="s">
        <v>127</v>
      </c>
      <c r="C5" s="29" t="s">
        <v>130</v>
      </c>
      <c r="D5" s="28" t="s">
        <v>131</v>
      </c>
    </row>
    <row r="6" spans="2:4" x14ac:dyDescent="0.35">
      <c r="B6" s="28" t="s">
        <v>132</v>
      </c>
      <c r="C6" s="29" t="s">
        <v>133</v>
      </c>
      <c r="D6" s="28" t="s">
        <v>134</v>
      </c>
    </row>
    <row r="7" spans="2:4" x14ac:dyDescent="0.35">
      <c r="B7" s="28" t="s">
        <v>135</v>
      </c>
      <c r="C7" s="29" t="s">
        <v>136</v>
      </c>
      <c r="D7" s="28" t="s">
        <v>137</v>
      </c>
    </row>
    <row r="8" spans="2:4" x14ac:dyDescent="0.35">
      <c r="B8" s="28" t="s">
        <v>135</v>
      </c>
      <c r="C8" s="29" t="s">
        <v>138</v>
      </c>
      <c r="D8" s="28" t="s">
        <v>139</v>
      </c>
    </row>
    <row r="9" spans="2:4" x14ac:dyDescent="0.35">
      <c r="B9" s="28" t="s">
        <v>135</v>
      </c>
      <c r="C9" s="29" t="s">
        <v>140</v>
      </c>
      <c r="D9" s="28" t="s">
        <v>141</v>
      </c>
    </row>
    <row r="10" spans="2:4" x14ac:dyDescent="0.35">
      <c r="B10" s="28" t="s">
        <v>135</v>
      </c>
      <c r="C10" s="29" t="s">
        <v>142</v>
      </c>
      <c r="D10" s="28" t="s">
        <v>143</v>
      </c>
    </row>
    <row r="11" spans="2:4" x14ac:dyDescent="0.35">
      <c r="B11" s="28" t="s">
        <v>135</v>
      </c>
      <c r="C11" s="29" t="s">
        <v>144</v>
      </c>
      <c r="D11" s="28" t="s">
        <v>145</v>
      </c>
    </row>
    <row r="12" spans="2:4" x14ac:dyDescent="0.35">
      <c r="B12" s="28" t="s">
        <v>224</v>
      </c>
      <c r="C12" s="29" t="s">
        <v>225</v>
      </c>
      <c r="D12" s="28" t="s">
        <v>226</v>
      </c>
    </row>
    <row r="13" spans="2:4" x14ac:dyDescent="0.35">
      <c r="B13" s="28" t="s">
        <v>224</v>
      </c>
      <c r="C13" s="29" t="s">
        <v>227</v>
      </c>
      <c r="D13" s="28" t="s">
        <v>228</v>
      </c>
    </row>
    <row r="14" spans="2:4" x14ac:dyDescent="0.35">
      <c r="B14" s="28" t="s">
        <v>224</v>
      </c>
      <c r="C14" s="29" t="s">
        <v>229</v>
      </c>
      <c r="D14" s="28" t="s">
        <v>229</v>
      </c>
    </row>
    <row r="15" spans="2:4" x14ac:dyDescent="0.35">
      <c r="B15" s="28" t="s">
        <v>224</v>
      </c>
      <c r="C15" s="29" t="s">
        <v>231</v>
      </c>
      <c r="D15" s="28" t="s">
        <v>230</v>
      </c>
    </row>
    <row r="16" spans="2:4" x14ac:dyDescent="0.35">
      <c r="B16" s="28" t="s">
        <v>175</v>
      </c>
      <c r="C16" s="29" t="s">
        <v>176</v>
      </c>
      <c r="D16" s="28" t="s">
        <v>177</v>
      </c>
    </row>
    <row r="17" spans="2:4" x14ac:dyDescent="0.35">
      <c r="B17" s="28" t="s">
        <v>178</v>
      </c>
      <c r="C17" s="29" t="s">
        <v>185</v>
      </c>
      <c r="D17" s="28" t="s">
        <v>158</v>
      </c>
    </row>
    <row r="18" spans="2:4" x14ac:dyDescent="0.35">
      <c r="B18" s="28" t="s">
        <v>178</v>
      </c>
      <c r="C18" s="29" t="s">
        <v>179</v>
      </c>
      <c r="D18" s="28" t="s">
        <v>156</v>
      </c>
    </row>
    <row r="19" spans="2:4" x14ac:dyDescent="0.35">
      <c r="B19" s="28" t="s">
        <v>178</v>
      </c>
      <c r="C19" s="29" t="s">
        <v>180</v>
      </c>
      <c r="D19" s="28" t="s">
        <v>181</v>
      </c>
    </row>
    <row r="20" spans="2:4" x14ac:dyDescent="0.35">
      <c r="B20" s="28" t="s">
        <v>178</v>
      </c>
      <c r="C20" s="29" t="s">
        <v>189</v>
      </c>
      <c r="D20" s="28" t="s">
        <v>190</v>
      </c>
    </row>
    <row r="21" spans="2:4" x14ac:dyDescent="0.35">
      <c r="B21" s="28" t="s">
        <v>178</v>
      </c>
      <c r="C21" s="29" t="s">
        <v>184</v>
      </c>
      <c r="D21" s="28" t="s">
        <v>158</v>
      </c>
    </row>
    <row r="22" spans="2:4" x14ac:dyDescent="0.35">
      <c r="B22" s="28" t="s">
        <v>146</v>
      </c>
      <c r="C22" s="29" t="s">
        <v>147</v>
      </c>
      <c r="D22" s="28" t="s">
        <v>148</v>
      </c>
    </row>
    <row r="23" spans="2:4" x14ac:dyDescent="0.35">
      <c r="B23" s="28" t="s">
        <v>149</v>
      </c>
      <c r="C23" s="29" t="s">
        <v>150</v>
      </c>
      <c r="D23" s="28" t="s">
        <v>151</v>
      </c>
    </row>
    <row r="24" spans="2:4" x14ac:dyDescent="0.35">
      <c r="B24" s="28" t="s">
        <v>149</v>
      </c>
      <c r="C24" s="29" t="s">
        <v>152</v>
      </c>
      <c r="D24" s="28" t="s">
        <v>153</v>
      </c>
    </row>
    <row r="25" spans="2:4" x14ac:dyDescent="0.35">
      <c r="B25" s="28" t="s">
        <v>154</v>
      </c>
      <c r="C25" s="29" t="s">
        <v>155</v>
      </c>
      <c r="D25" s="28" t="s">
        <v>156</v>
      </c>
    </row>
    <row r="26" spans="2:4" x14ac:dyDescent="0.35">
      <c r="B26" s="28" t="s">
        <v>154</v>
      </c>
      <c r="C26" s="29" t="s">
        <v>157</v>
      </c>
      <c r="D26" s="28" t="s">
        <v>158</v>
      </c>
    </row>
    <row r="27" spans="2:4" x14ac:dyDescent="0.35">
      <c r="B27" s="28" t="s">
        <v>154</v>
      </c>
      <c r="C27" s="29" t="s">
        <v>159</v>
      </c>
      <c r="D27" s="28" t="s">
        <v>158</v>
      </c>
    </row>
    <row r="28" spans="2:4" x14ac:dyDescent="0.35">
      <c r="B28" s="28" t="s">
        <v>154</v>
      </c>
      <c r="C28" s="29" t="s">
        <v>160</v>
      </c>
      <c r="D28" s="28" t="s">
        <v>158</v>
      </c>
    </row>
    <row r="29" spans="2:4" x14ac:dyDescent="0.35">
      <c r="B29" s="28" t="s">
        <v>154</v>
      </c>
      <c r="C29" s="29" t="s">
        <v>161</v>
      </c>
      <c r="D29" s="28" t="s">
        <v>158</v>
      </c>
    </row>
    <row r="30" spans="2:4" x14ac:dyDescent="0.35">
      <c r="B30" s="28" t="s">
        <v>162</v>
      </c>
      <c r="C30" s="29" t="s">
        <v>186</v>
      </c>
      <c r="D30" s="28" t="s">
        <v>158</v>
      </c>
    </row>
    <row r="31" spans="2:4" x14ac:dyDescent="0.35">
      <c r="B31" s="28" t="s">
        <v>162</v>
      </c>
      <c r="C31" s="29" t="s">
        <v>163</v>
      </c>
      <c r="D31" s="28" t="s">
        <v>164</v>
      </c>
    </row>
    <row r="32" spans="2:4" x14ac:dyDescent="0.35">
      <c r="B32" s="28" t="s">
        <v>162</v>
      </c>
      <c r="C32" s="29" t="s">
        <v>165</v>
      </c>
      <c r="D32" s="28" t="s">
        <v>156</v>
      </c>
    </row>
    <row r="33" spans="2:4" x14ac:dyDescent="0.35">
      <c r="B33" s="28" t="s">
        <v>162</v>
      </c>
      <c r="C33" s="29" t="s">
        <v>166</v>
      </c>
      <c r="D33" s="28" t="s">
        <v>156</v>
      </c>
    </row>
    <row r="34" spans="2:4" x14ac:dyDescent="0.35">
      <c r="B34" s="28" t="s">
        <v>162</v>
      </c>
      <c r="C34" s="29" t="s">
        <v>182</v>
      </c>
      <c r="D34" s="28" t="s">
        <v>183</v>
      </c>
    </row>
    <row r="35" spans="2:4" x14ac:dyDescent="0.35">
      <c r="B35" s="28" t="s">
        <v>167</v>
      </c>
      <c r="C35" s="29" t="s">
        <v>168</v>
      </c>
      <c r="D35" s="28" t="s">
        <v>169</v>
      </c>
    </row>
    <row r="36" spans="2:4" x14ac:dyDescent="0.35">
      <c r="B36" s="28" t="s">
        <v>170</v>
      </c>
      <c r="C36" s="29" t="s">
        <v>171</v>
      </c>
      <c r="D36" s="28" t="s">
        <v>156</v>
      </c>
    </row>
    <row r="37" spans="2:4" x14ac:dyDescent="0.35">
      <c r="B37" s="28" t="s">
        <v>170</v>
      </c>
      <c r="C37" s="29" t="s">
        <v>170</v>
      </c>
      <c r="D37" s="28" t="s">
        <v>158</v>
      </c>
    </row>
    <row r="38" spans="2:4" x14ac:dyDescent="0.35">
      <c r="B38" s="28" t="s">
        <v>172</v>
      </c>
      <c r="C38" s="29" t="s">
        <v>173</v>
      </c>
      <c r="D38" s="28" t="s">
        <v>174</v>
      </c>
    </row>
  </sheetData>
  <sheetProtection algorithmName="SHA-512" hashValue="Ww3QP2wnlB0O95VExG/MdLqYPu/9VATPx5MIscys1foub/N+FzlVxAkoJS4eNbScOoIyEnK7y+yFvlaBO9W5PQ==" saltValue="okT3p3hEcYMMJXWNpB1x4A==" spinCount="100000" sheet="1" objects="1" scenarios="1"/>
  <conditionalFormatting sqref="A1:XFD15 A16:A17 C16:XFD17 A18:XFD1048576">
    <cfRule type="containsBlanks" dxfId="1" priority="3">
      <formula>LEN(TRIM(A1))=0</formula>
    </cfRule>
  </conditionalFormatting>
  <conditionalFormatting sqref="B16:B17">
    <cfRule type="containsBlanks" dxfId="0" priority="1">
      <formula>LEN(TRIM(B16))=0</formula>
    </cfRule>
  </conditionalFormatting>
  <hyperlinks>
    <hyperlink ref="C6" r:id="rId1" xr:uid="{EE92010F-C9B8-4D66-AF0C-1B3758875D72}"/>
    <hyperlink ref="C4" r:id="rId2" xr:uid="{3A6961AF-EDBD-4939-931B-3C0274883081}"/>
    <hyperlink ref="C5" r:id="rId3" xr:uid="{25015A93-4050-46DC-B23E-454C3EE2F2FC}"/>
    <hyperlink ref="C23" r:id="rId4" display="https://www.humanitarianenergy.org/assets/resources/Summary_-_Estimating_the_use_of_diesel_generators.pdf" xr:uid="{6D268E1D-C962-4ECD-84D5-430FA1CCBE43}"/>
    <hyperlink ref="C24" r:id="rId5" xr:uid="{4ACA7E8D-84D0-442C-A351-7409772E1521}"/>
    <hyperlink ref="C25" r:id="rId6" xr:uid="{89706DDC-288D-4953-90A0-677EB9EC534F}"/>
    <hyperlink ref="C26" r:id="rId7" display="Factsheet Energy Consumption of Buildings " xr:uid="{4F83F541-8080-4844-A1E0-C6710F180570}"/>
    <hyperlink ref="C28" r:id="rId8" xr:uid="{27942A83-754E-4C23-8AD9-7BF5EBC687C5}"/>
    <hyperlink ref="C29" r:id="rId9" xr:uid="{D25C40D6-8223-49A4-914C-F0AF57F41CB7}"/>
    <hyperlink ref="C30" r:id="rId10" display="Factsheet Green Buildings" xr:uid="{7F6A5CB1-C35E-4DA5-99DE-2F3B49221662}"/>
    <hyperlink ref="C31" r:id="rId11" xr:uid="{6FA17E41-8D0B-4FFE-91F9-E888761958A5}"/>
    <hyperlink ref="C32" r:id="rId12" xr:uid="{18CFAF50-9130-4E77-BD98-73A014CA2623}"/>
    <hyperlink ref="C36" r:id="rId13" xr:uid="{94913EE6-D54D-4420-9D7D-439C3AAA278B}"/>
    <hyperlink ref="C22" r:id="rId14" xr:uid="{F5B66E16-938D-404C-AC10-A6E3A30DD438}"/>
    <hyperlink ref="C7" r:id="rId15" display="Eenrgy efficiency labels Mexco" xr:uid="{F7BD29D0-5FC6-4AB6-B91E-84A6275087D2}"/>
    <hyperlink ref="C35" r:id="rId16" xr:uid="{830A5164-6DD4-4BF2-83F0-0F2984A96E82}"/>
    <hyperlink ref="C8" r:id="rId17" display="EU energy label" xr:uid="{236B68AE-1080-4BC3-8E19-38DAA69BAD4C}"/>
    <hyperlink ref="C9" r:id="rId18" xr:uid="{93E3BFC3-6ADA-4DC7-A3DA-AFC095029A1E}"/>
    <hyperlink ref="C10" r:id="rId19" display="Ernergy efficiency certifications for buildings Brazil" xr:uid="{6F099D77-5C9F-4EEC-8858-6A6B573D2989}"/>
    <hyperlink ref="C11" r:id="rId20" display="Kenyta Energy Label" xr:uid="{7E826380-4841-4DA2-82B5-2FCBA598FE77}"/>
    <hyperlink ref="C27" r:id="rId21" xr:uid="{49E8E9B7-2BEF-4015-AC38-8D8A3388DCEC}"/>
    <hyperlink ref="C38" r:id="rId22" display="Environmental Sustainability Humantiarain Logistics: A Massive Open Source Online Course (MOOC)" xr:uid="{CF5F88C6-A158-4BFB-9767-4D1B6C7877B8}"/>
    <hyperlink ref="C16" r:id="rId23" xr:uid="{6E450A74-31A9-49BF-8B1A-DCEA309BB5AB}"/>
    <hyperlink ref="C33" r:id="rId24" xr:uid="{E3965150-D8C4-42FC-86C4-251ED0CF14C8}"/>
    <hyperlink ref="C18" r:id="rId25" xr:uid="{6C1A7AA6-735E-422B-BB0A-AE41FDE2EC4F}"/>
    <hyperlink ref="C19" r:id="rId26" xr:uid="{CB8D1690-40CA-4D00-97FF-1DB46FC17787}"/>
    <hyperlink ref="C34" r:id="rId27" xr:uid="{B03E8415-3538-4C64-91D5-0257EAEFB3E2}"/>
    <hyperlink ref="C21" r:id="rId28" xr:uid="{A73FF47D-376D-4F4F-8EB8-2AD0EBB71676}"/>
    <hyperlink ref="C17" r:id="rId29" xr:uid="{175CBDD8-7866-497C-88D8-581891B3F316}"/>
    <hyperlink ref="C3" r:id="rId30" xr:uid="{DD05A09A-31D2-4B52-984C-12301B6BC074}"/>
    <hyperlink ref="C37" r:id="rId31" xr:uid="{A2968A7B-86FE-4AF5-8E95-A5A331224BB2}"/>
    <hyperlink ref="C20" r:id="rId32" xr:uid="{705CABAE-5777-4544-B3E5-6F8ACD067222}"/>
    <hyperlink ref="C12" r:id="rId33" xr:uid="{05C55ACE-528D-4170-9E1B-14681F6ED3CF}"/>
    <hyperlink ref="C13" r:id="rId34" xr:uid="{010CED53-F7DA-468C-B6C0-960D6109115F}"/>
    <hyperlink ref="C14" r:id="rId35" xr:uid="{8DB454AF-5120-49E0-B7AF-1F5B5FB55A8D}"/>
    <hyperlink ref="C15" r:id="rId36" xr:uid="{7B19089E-EBF2-4011-B0AD-F8087F3CD1F5}"/>
  </hyperlinks>
  <pageMargins left="0.7" right="0.7" top="0.75" bottom="0.75" header="0.3" footer="0.3"/>
  <tableParts count="1">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F5FC-1DC3-49CF-A72A-1E6A9C3E32C0}">
  <sheetPr>
    <tabColor theme="4"/>
  </sheetPr>
  <dimension ref="A3:K117"/>
  <sheetViews>
    <sheetView showGridLines="0" workbookViewId="0">
      <selection activeCell="C18" sqref="C18"/>
    </sheetView>
  </sheetViews>
  <sheetFormatPr defaultColWidth="0" defaultRowHeight="14.5" x14ac:dyDescent="0.35"/>
  <cols>
    <col min="1" max="1" width="4.1796875" customWidth="1"/>
    <col min="2" max="2" width="27.26953125" customWidth="1"/>
    <col min="3" max="3" width="16.08984375" customWidth="1"/>
    <col min="4" max="5" width="14.1796875" customWidth="1"/>
    <col min="6" max="6" width="15.81640625" customWidth="1"/>
    <col min="7" max="7" width="18.54296875" bestFit="1" customWidth="1"/>
    <col min="8" max="8" width="16.54296875" bestFit="1" customWidth="1"/>
    <col min="9" max="9" width="15.26953125" customWidth="1"/>
    <col min="10" max="10" width="1.26953125" hidden="1" customWidth="1"/>
    <col min="11" max="11" width="4.7265625" customWidth="1"/>
    <col min="12" max="16384" width="8.7265625" hidden="1"/>
  </cols>
  <sheetData>
    <row r="3" spans="2:10" ht="18.5" x14ac:dyDescent="0.45">
      <c r="B3" s="7" t="s">
        <v>25</v>
      </c>
    </row>
    <row r="6" spans="2:10" ht="15" thickBot="1" x14ac:dyDescent="0.4">
      <c r="B6" s="11" t="s">
        <v>26</v>
      </c>
    </row>
    <row r="7" spans="2:10" ht="68.150000000000006" customHeight="1" thickBot="1" x14ac:dyDescent="0.4">
      <c r="B7" s="235" t="s">
        <v>27</v>
      </c>
      <c r="C7" s="236"/>
      <c r="D7" s="236"/>
      <c r="E7" s="236"/>
      <c r="F7" s="236"/>
      <c r="G7" s="236"/>
      <c r="H7" s="236"/>
      <c r="I7" s="237"/>
      <c r="J7" s="238"/>
    </row>
    <row r="9" spans="2:10" ht="15" thickBot="1" x14ac:dyDescent="0.4"/>
    <row r="10" spans="2:10" ht="15" thickBot="1" x14ac:dyDescent="0.4">
      <c r="C10" s="239" t="s">
        <v>28</v>
      </c>
      <c r="D10" s="240"/>
      <c r="E10" s="241"/>
      <c r="F10" s="241"/>
      <c r="G10" s="241"/>
      <c r="H10" s="241"/>
      <c r="I10" s="242"/>
      <c r="J10" s="243"/>
    </row>
    <row r="11" spans="2:10" ht="72" customHeight="1" x14ac:dyDescent="0.35">
      <c r="B11" s="12"/>
      <c r="C11" s="13"/>
      <c r="D11" s="13"/>
      <c r="E11" s="13"/>
      <c r="F11" s="81" t="s">
        <v>29</v>
      </c>
      <c r="G11" s="82" t="s">
        <v>30</v>
      </c>
      <c r="H11" s="83" t="s">
        <v>219</v>
      </c>
      <c r="I11" s="84" t="s">
        <v>220</v>
      </c>
      <c r="J11" s="18"/>
    </row>
    <row r="12" spans="2:10" ht="29" x14ac:dyDescent="0.35">
      <c r="B12" s="14" t="s">
        <v>31</v>
      </c>
      <c r="C12" s="9" t="s">
        <v>213</v>
      </c>
      <c r="D12" s="9" t="s">
        <v>211</v>
      </c>
      <c r="E12" s="9" t="s">
        <v>212</v>
      </c>
      <c r="F12" s="89">
        <v>0.25</v>
      </c>
      <c r="G12" s="90">
        <v>0.5</v>
      </c>
      <c r="H12" s="91">
        <v>0.75</v>
      </c>
      <c r="I12" s="92">
        <v>1</v>
      </c>
      <c r="J12" s="15"/>
    </row>
    <row r="13" spans="2:10" x14ac:dyDescent="0.35">
      <c r="B13" s="93" t="s">
        <v>32</v>
      </c>
      <c r="C13" s="94">
        <v>10</v>
      </c>
      <c r="D13" s="94"/>
      <c r="E13" s="95">
        <v>0.35</v>
      </c>
      <c r="F13" s="96" t="str">
        <f>IF(E13=$F$12,E13,"-")</f>
        <v>-</v>
      </c>
      <c r="G13" s="96">
        <f>IF(AND(E13&gt;=MIN($F$12),E13&lt;=MAX($G$12)),E13,"-")</f>
        <v>0.35</v>
      </c>
      <c r="H13" s="96" t="str">
        <f t="shared" ref="H13" si="0">IF(AND(E13&gt;=MIN($G$12),E13&lt;=MAX($H$12)),E13,"-")</f>
        <v>-</v>
      </c>
      <c r="I13" s="97" t="str">
        <f>IF(AND(C13&gt;=MIN($H$12),C13&lt;=MAX($J$12)),C13,"-")</f>
        <v>-</v>
      </c>
      <c r="J13" s="16"/>
    </row>
    <row r="14" spans="2:10" x14ac:dyDescent="0.35">
      <c r="B14" s="27" t="s">
        <v>18</v>
      </c>
      <c r="C14" s="23">
        <f>IF(AND(Questionnaire!C3="No",Questionnaire!C6="No"),10,IF(Questionnaire!C3="No",11,IF(Questionnaire!C6="No",10,15)))</f>
        <v>15</v>
      </c>
      <c r="D14" s="23">
        <f>'1-Behaviour (quick &amp; low-cost)'!$E$19</f>
        <v>0</v>
      </c>
      <c r="E14" s="10">
        <f>'1-Behaviour (quick &amp; low-cost)'!$E$20</f>
        <v>0</v>
      </c>
      <c r="F14" s="85" t="str">
        <f>IF(E14=$F$12,E14,"-")</f>
        <v>-</v>
      </c>
      <c r="G14" s="86" t="str">
        <f>IF(AND(E14&gt;=MIN($F$12),E14&lt;=MAX($G$12)),E14,"-")</f>
        <v>-</v>
      </c>
      <c r="H14" s="87" t="str">
        <f>IF(AND(E14&gt;=MIN($G$12),E14&lt;=MAX($H$12)),E14,"-")</f>
        <v>-</v>
      </c>
      <c r="I14" s="88" t="str">
        <f>IF(AND(E14&gt;=MIN($H$12),E14&lt;=MAX($I$12)),E14,"-")</f>
        <v>-</v>
      </c>
      <c r="J14" s="17"/>
    </row>
    <row r="15" spans="2:10" x14ac:dyDescent="0.35">
      <c r="B15" s="27" t="s">
        <v>19</v>
      </c>
      <c r="C15" s="23">
        <v>6</v>
      </c>
      <c r="D15" s="23">
        <f>'2-Lighting'!$E$8</f>
        <v>0</v>
      </c>
      <c r="E15" s="10">
        <f>'2-Lighting'!$E$9</f>
        <v>0</v>
      </c>
      <c r="F15" s="85" t="str">
        <f t="shared" ref="F15" si="1">IF(E15=$F$12,E15,"-")</f>
        <v>-</v>
      </c>
      <c r="G15" s="86" t="str">
        <f t="shared" ref="G15" si="2">IF(AND(E15&gt;=MIN($F$12),E15&lt;=MAX($G$12)),E15,"-")</f>
        <v>-</v>
      </c>
      <c r="H15" s="87" t="str">
        <f>IF(AND(E15&gt;=MIN($G$12),E15&lt;=MAX($H$12)),E15,"-")</f>
        <v>-</v>
      </c>
      <c r="I15" s="88" t="str">
        <f t="shared" ref="I15:I18" si="3">IF(AND(E15&gt;=MIN($H$12),E15&lt;=MAX($I$12)),E15,"-")</f>
        <v>-</v>
      </c>
      <c r="J15" s="17"/>
    </row>
    <row r="16" spans="2:10" x14ac:dyDescent="0.35">
      <c r="B16" s="27" t="s">
        <v>33</v>
      </c>
      <c r="C16" s="23">
        <f>IF(AND(Questionnaire!C3="No",Questionnaire!C4="No",Questionnaire!C5="No"),3,IF(AND(Questionnaire!C3="No",Questionnaire!C4="No"),5,IF(AND(Questionnaire!C3="No",Questionnaire!C5="No"),5,IF(AND(Questionnaire!C4="No",Questionnaire!C5="No"),7,IF(Questionnaire!C3="No",7,IF(Questionnaire!C4="No",9,IF(Questionnaire!C5="No",9,11)))))))</f>
        <v>11</v>
      </c>
      <c r="D16" s="23">
        <f>'3-Cooling, generators'!$F$12</f>
        <v>0</v>
      </c>
      <c r="E16" s="10">
        <f>'3-Cooling, generators'!$F$13</f>
        <v>0</v>
      </c>
      <c r="F16" s="85" t="str">
        <f>IF(E16=$F$12,E16,"-")</f>
        <v>-</v>
      </c>
      <c r="G16" s="86" t="str">
        <f>IF(AND(E16&gt;=MIN($F$12),E16&lt;=MAX($G$12)),E16,"-")</f>
        <v>-</v>
      </c>
      <c r="H16" s="87" t="str">
        <f>IF(AND(E16&gt;=MIN($G$12),E16&lt;=MAX($H$12)),E16,"-")</f>
        <v>-</v>
      </c>
      <c r="I16" s="88" t="str">
        <f t="shared" si="3"/>
        <v>-</v>
      </c>
      <c r="J16" s="17"/>
    </row>
    <row r="17" spans="2:10" x14ac:dyDescent="0.35">
      <c r="B17" s="27" t="s">
        <v>21</v>
      </c>
      <c r="C17" s="23">
        <f>IF(AND(Questionnaire!C6="No",Questionnaire!C7="No"),0,IF(Questionnaire!C6="No",1,IF(Questionnaire!C7="No",4,5)))</f>
        <v>5</v>
      </c>
      <c r="D17" s="23">
        <f>'4-IT equipment'!$E$7</f>
        <v>1E-3</v>
      </c>
      <c r="E17" s="10">
        <f>'4-IT equipment'!$E$8</f>
        <v>2.0000000000000001E-4</v>
      </c>
      <c r="F17" s="85" t="str">
        <f>IF(E17=$F$12,E17,"-")</f>
        <v>-</v>
      </c>
      <c r="G17" s="86" t="str">
        <f>IF(AND(E17&gt;=MIN($F$12),E17&lt;=MAX($G$12)),E17,"-")</f>
        <v>-</v>
      </c>
      <c r="H17" s="87" t="str">
        <f>IF(AND(E17&gt;=MIN($G$12),E17&lt;=MAX($H$12)),E17,"-")</f>
        <v>-</v>
      </c>
      <c r="I17" s="88" t="str">
        <f t="shared" si="3"/>
        <v>-</v>
      </c>
      <c r="J17" s="17"/>
    </row>
    <row r="18" spans="2:10" x14ac:dyDescent="0.35">
      <c r="B18" s="27" t="s">
        <v>22</v>
      </c>
      <c r="C18" s="23">
        <f>IF(AND(Questionnaire!C8="No",Questionnaire!C9="No",Questionnaire!C10="No",Questionnaire!C11="No"),0,IF(AND(Questionnaire!C8="No",Questionnaire!C9="No",Questionnaire!C10="No"),3,IF(AND(Questionnaire!C8="No",Questionnaire!C9="No",Questionnaire!C11="No"),3,IF(AND(Questionnaire!C8="No",Questionnaire!C10="No",Questionnaire!C11="No"),4,IF(AND(Questionnaire!C9="No",Questionnaire!C10="No",Questionnaire!C11="No"),7,IF(AND(Questionnaire!C8="No",Questionnaire!C9="No"),4,IF(AND(Questionnaire!C8="No",Questionnaire!C10="No"),5,IF(AND(Questionnaire!C8="No",Questionnaire!C11="No"),5,IF(AND(Questionnaire!C9="No",Questionnaire!C10="No"),8,IF(AND(Questionnaire!C9="No",Questionnaire!C11="No"),8,IF(AND(Questionnaire!C10="No",Questionnaire!C11="No"),9,IF(Questionnaire!C8="No",6,IF(Questionnaire!C9="No",9,IF(Questionnaire!C10="No",10,IF(Questionnaire!C11="No",10,11)))))))))))))))</f>
        <v>11</v>
      </c>
      <c r="D18" s="23">
        <f>'5-Other appliances'!$E$13</f>
        <v>0.01</v>
      </c>
      <c r="E18" s="10">
        <f>'5-Other appliances'!$E$14</f>
        <v>9.0909090909090909E-4</v>
      </c>
      <c r="F18" s="85" t="str">
        <f>IF(E18=$F$12,E18,"-")</f>
        <v>-</v>
      </c>
      <c r="G18" s="86" t="str">
        <f>IF(AND(E18&gt;=MIN($F$12),E18&lt;=MAX($G$12)),E18,"-")</f>
        <v>-</v>
      </c>
      <c r="H18" s="87" t="str">
        <f>IF(AND(E18&gt;=MIN($G$12),E18&lt;=MAX($H$12)),E18,"-")</f>
        <v>-</v>
      </c>
      <c r="I18" s="88" t="str">
        <f t="shared" si="3"/>
        <v>-</v>
      </c>
      <c r="J18" s="17"/>
    </row>
    <row r="19" spans="2:10" x14ac:dyDescent="0.35">
      <c r="B19" s="27" t="s">
        <v>34</v>
      </c>
      <c r="C19" s="23">
        <v>11</v>
      </c>
      <c r="D19" s="23">
        <f>'6-Insulation'!$D$9</f>
        <v>0</v>
      </c>
      <c r="E19" s="10">
        <f>'6-Insulation'!D10</f>
        <v>0</v>
      </c>
      <c r="F19" s="85" t="str">
        <f t="shared" ref="F19" si="4">IF(E19=$F$12,E19,"-")</f>
        <v>-</v>
      </c>
      <c r="G19" s="86" t="str">
        <f t="shared" ref="G19" si="5">IF(AND(E19&gt;=MIN($F$12),E19&lt;=MAX($G$12)),E19,"-")</f>
        <v>-</v>
      </c>
      <c r="H19" s="87" t="str">
        <f t="shared" ref="H19" si="6">IF(AND(E19&gt;=MIN($G$12),E19&lt;=MAX($H$12)),E19,"-")</f>
        <v>-</v>
      </c>
      <c r="I19" s="88" t="str">
        <f t="shared" ref="I19" si="7">IF(AND(E19&gt;=MIN($H$12),E19&lt;=MAX($I$12)),E19,"-")</f>
        <v>-</v>
      </c>
      <c r="J19" s="17"/>
    </row>
    <row r="20" spans="2:10" s="162" customFormat="1" ht="21" x14ac:dyDescent="0.5">
      <c r="B20" s="160" t="s">
        <v>205</v>
      </c>
      <c r="C20" s="249">
        <f>SUM(D14:D19)/SUM(C14:C19)</f>
        <v>1.8644067796610167E-4</v>
      </c>
      <c r="D20" s="250"/>
      <c r="E20" s="250"/>
      <c r="F20" s="250"/>
      <c r="G20" s="250"/>
      <c r="H20" s="250"/>
      <c r="I20" s="251"/>
      <c r="J20" s="161"/>
    </row>
    <row r="21" spans="2:10" x14ac:dyDescent="0.35">
      <c r="F21" s="24"/>
      <c r="G21" s="24"/>
      <c r="H21" s="25"/>
      <c r="I21" s="25"/>
      <c r="J21" s="25"/>
    </row>
    <row r="22" spans="2:10" x14ac:dyDescent="0.35">
      <c r="B22" s="8" t="s">
        <v>35</v>
      </c>
      <c r="C22" s="232" t="s">
        <v>36</v>
      </c>
      <c r="D22" s="233"/>
      <c r="E22" s="233"/>
      <c r="F22" s="233"/>
      <c r="G22" s="233"/>
      <c r="H22" s="233"/>
      <c r="I22" s="233"/>
      <c r="J22" s="234"/>
    </row>
    <row r="23" spans="2:10" ht="59.5" customHeight="1" x14ac:dyDescent="0.35">
      <c r="B23" s="80" t="s">
        <v>37</v>
      </c>
      <c r="C23" s="244" t="s">
        <v>38</v>
      </c>
      <c r="D23" s="244"/>
      <c r="E23" s="244"/>
      <c r="F23" s="244"/>
      <c r="G23" s="244"/>
      <c r="H23" s="244"/>
      <c r="I23" s="244"/>
      <c r="J23" s="244"/>
    </row>
    <row r="24" spans="2:10" ht="44.5" customHeight="1" x14ac:dyDescent="0.35">
      <c r="B24" s="77" t="s">
        <v>39</v>
      </c>
      <c r="C24" s="245" t="s">
        <v>40</v>
      </c>
      <c r="D24" s="245"/>
      <c r="E24" s="245"/>
      <c r="F24" s="245"/>
      <c r="G24" s="245"/>
      <c r="H24" s="245"/>
      <c r="I24" s="245"/>
      <c r="J24" s="245"/>
    </row>
    <row r="25" spans="2:10" ht="52" customHeight="1" x14ac:dyDescent="0.35">
      <c r="B25" s="78" t="s">
        <v>221</v>
      </c>
      <c r="C25" s="246" t="s">
        <v>42</v>
      </c>
      <c r="D25" s="247"/>
      <c r="E25" s="247"/>
      <c r="F25" s="247"/>
      <c r="G25" s="247"/>
      <c r="H25" s="247"/>
      <c r="I25" s="247"/>
      <c r="J25" s="248"/>
    </row>
    <row r="26" spans="2:10" ht="49" customHeight="1" x14ac:dyDescent="0.35">
      <c r="B26" s="79" t="s">
        <v>41</v>
      </c>
      <c r="C26" s="229" t="s">
        <v>43</v>
      </c>
      <c r="D26" s="230"/>
      <c r="E26" s="230"/>
      <c r="F26" s="230"/>
      <c r="G26" s="230"/>
      <c r="H26" s="230"/>
      <c r="I26" s="230"/>
      <c r="J26" s="231"/>
    </row>
    <row r="27" spans="2:10" ht="25" customHeight="1" x14ac:dyDescent="0.35"/>
    <row r="28" spans="2:10" s="100" customFormat="1" x14ac:dyDescent="0.35"/>
    <row r="29" spans="2:10" s="100" customFormat="1" x14ac:dyDescent="0.35"/>
    <row r="30" spans="2:10" s="100" customFormat="1" x14ac:dyDescent="0.35"/>
    <row r="31" spans="2:10" s="100" customFormat="1" x14ac:dyDescent="0.35"/>
    <row r="32" spans="2:10" s="100" customFormat="1" x14ac:dyDescent="0.35"/>
    <row r="33" s="100" customFormat="1" x14ac:dyDescent="0.35"/>
    <row r="34" s="100" customFormat="1" x14ac:dyDescent="0.35"/>
    <row r="35" s="100" customFormat="1" x14ac:dyDescent="0.35"/>
    <row r="36" s="100" customFormat="1" x14ac:dyDescent="0.35"/>
    <row r="37" s="100" customFormat="1" x14ac:dyDescent="0.35"/>
    <row r="38" s="100" customFormat="1" x14ac:dyDescent="0.35"/>
    <row r="39" s="100" customFormat="1" x14ac:dyDescent="0.35"/>
    <row r="40" s="100" customFormat="1" x14ac:dyDescent="0.35"/>
    <row r="41" s="100" customFormat="1" x14ac:dyDescent="0.35"/>
    <row r="42" s="100" customFormat="1" x14ac:dyDescent="0.35"/>
    <row r="43" s="100" customFormat="1" x14ac:dyDescent="0.35"/>
    <row r="44" s="100" customFormat="1" x14ac:dyDescent="0.35"/>
    <row r="45" s="100" customFormat="1" x14ac:dyDescent="0.35"/>
    <row r="46" s="100" customFormat="1" x14ac:dyDescent="0.35"/>
    <row r="47" s="100" customFormat="1" x14ac:dyDescent="0.35"/>
    <row r="48" s="100" customFormat="1" x14ac:dyDescent="0.35"/>
    <row r="49" s="100" customFormat="1" x14ac:dyDescent="0.35"/>
    <row r="50" s="100" customFormat="1" x14ac:dyDescent="0.35"/>
    <row r="51" s="100" customFormat="1" x14ac:dyDescent="0.35"/>
    <row r="52" s="100" customFormat="1" x14ac:dyDescent="0.35"/>
    <row r="53" s="100" customFormat="1" x14ac:dyDescent="0.35"/>
    <row r="54" s="100" customFormat="1" x14ac:dyDescent="0.35"/>
    <row r="55" s="100" customFormat="1" x14ac:dyDescent="0.35"/>
    <row r="56" s="100" customFormat="1" x14ac:dyDescent="0.35"/>
    <row r="57" s="100" customFormat="1" x14ac:dyDescent="0.35"/>
    <row r="58" s="100" customFormat="1" x14ac:dyDescent="0.35"/>
    <row r="59" s="100" customFormat="1" x14ac:dyDescent="0.35"/>
    <row r="60" s="100" customFormat="1" x14ac:dyDescent="0.35"/>
    <row r="61" s="100" customFormat="1" x14ac:dyDescent="0.35"/>
    <row r="62" s="100" customFormat="1" x14ac:dyDescent="0.35"/>
    <row r="63" s="100" customFormat="1" x14ac:dyDescent="0.35"/>
    <row r="64" s="100" customFormat="1" x14ac:dyDescent="0.35"/>
    <row r="65" s="100" customFormat="1" x14ac:dyDescent="0.35"/>
    <row r="66" s="100" customFormat="1" x14ac:dyDescent="0.35"/>
    <row r="67" s="100" customFormat="1" x14ac:dyDescent="0.35"/>
    <row r="68" s="100" customFormat="1" x14ac:dyDescent="0.35"/>
    <row r="69" s="100" customFormat="1" x14ac:dyDescent="0.35"/>
    <row r="70" s="100" customFormat="1" x14ac:dyDescent="0.35"/>
    <row r="71" s="100" customFormat="1" x14ac:dyDescent="0.35"/>
    <row r="72" s="100" customFormat="1" x14ac:dyDescent="0.35"/>
    <row r="73" s="100" customFormat="1" x14ac:dyDescent="0.35"/>
    <row r="74" s="100" customFormat="1" x14ac:dyDescent="0.35"/>
    <row r="75" s="100" customFormat="1" x14ac:dyDescent="0.35"/>
    <row r="76" s="100" customFormat="1" x14ac:dyDescent="0.35"/>
    <row r="77" s="100" customFormat="1" x14ac:dyDescent="0.35"/>
    <row r="78" s="100" customFormat="1" x14ac:dyDescent="0.35"/>
    <row r="79" s="100" customFormat="1" x14ac:dyDescent="0.35"/>
    <row r="80" s="100" customFormat="1" x14ac:dyDescent="0.35"/>
    <row r="81" s="100" customFormat="1" x14ac:dyDescent="0.35"/>
    <row r="82" s="100" customFormat="1" x14ac:dyDescent="0.35"/>
    <row r="83" s="100" customFormat="1" x14ac:dyDescent="0.35"/>
    <row r="84" s="100" customFormat="1" x14ac:dyDescent="0.35"/>
    <row r="85" s="100" customFormat="1" x14ac:dyDescent="0.35"/>
    <row r="86" s="100" customFormat="1" x14ac:dyDescent="0.35"/>
    <row r="87" s="100" customFormat="1" x14ac:dyDescent="0.35"/>
    <row r="88" s="100" customFormat="1" x14ac:dyDescent="0.35"/>
    <row r="89" s="100" customFormat="1" x14ac:dyDescent="0.35"/>
    <row r="90" s="100" customFormat="1" x14ac:dyDescent="0.35"/>
    <row r="91" s="100" customFormat="1" x14ac:dyDescent="0.35"/>
    <row r="92" s="100" customFormat="1" x14ac:dyDescent="0.35"/>
    <row r="93" s="100" customFormat="1" x14ac:dyDescent="0.35"/>
    <row r="94" s="100" customFormat="1" x14ac:dyDescent="0.35"/>
    <row r="95" s="100" customFormat="1" x14ac:dyDescent="0.35"/>
    <row r="96" s="100" customFormat="1" x14ac:dyDescent="0.35"/>
    <row r="97" s="100" customFormat="1" x14ac:dyDescent="0.35"/>
    <row r="98" s="100" customFormat="1" x14ac:dyDescent="0.35"/>
    <row r="99" s="100" customFormat="1" x14ac:dyDescent="0.35"/>
    <row r="100" s="100" customFormat="1" x14ac:dyDescent="0.35"/>
    <row r="101" s="100" customFormat="1" x14ac:dyDescent="0.35"/>
    <row r="102" s="100" customFormat="1" x14ac:dyDescent="0.35"/>
    <row r="103" s="100" customFormat="1" x14ac:dyDescent="0.35"/>
    <row r="104" s="100" customFormat="1" x14ac:dyDescent="0.35"/>
    <row r="105" s="100" customFormat="1" x14ac:dyDescent="0.35"/>
    <row r="106" s="100" customFormat="1" x14ac:dyDescent="0.35"/>
    <row r="107" s="100" customFormat="1" x14ac:dyDescent="0.35"/>
    <row r="108" s="100" customFormat="1" x14ac:dyDescent="0.35"/>
    <row r="109" s="100" customFormat="1" x14ac:dyDescent="0.35"/>
    <row r="110" s="100" customFormat="1" x14ac:dyDescent="0.35"/>
    <row r="111" s="100" customFormat="1" x14ac:dyDescent="0.35"/>
    <row r="112" s="100" customFormat="1" x14ac:dyDescent="0.35"/>
    <row r="113" s="100" customFormat="1" x14ac:dyDescent="0.35"/>
    <row r="114" s="100" customFormat="1" x14ac:dyDescent="0.35"/>
    <row r="115" s="100" customFormat="1" x14ac:dyDescent="0.35"/>
    <row r="116" s="100" customFormat="1" x14ac:dyDescent="0.35"/>
    <row r="117" s="100" customFormat="1" x14ac:dyDescent="0.35"/>
  </sheetData>
  <sheetProtection algorithmName="SHA-512" hashValue="ewChdc7XsaRQZEt7Fr3m23CKuTqoVeC4T0V8OYip7dvl21WDE7RZ5WYkrpkDqiKhxraS/BNrfk7UuLaiJRfV+A==" saltValue="nwJHNDpamHhvK3jN+iJ5jQ==" spinCount="100000" sheet="1" objects="1" scenarios="1"/>
  <mergeCells count="8">
    <mergeCell ref="C26:J26"/>
    <mergeCell ref="C22:J22"/>
    <mergeCell ref="B7:J7"/>
    <mergeCell ref="C10:J10"/>
    <mergeCell ref="C23:J23"/>
    <mergeCell ref="C24:J24"/>
    <mergeCell ref="C25:J25"/>
    <mergeCell ref="C20:I20"/>
  </mergeCells>
  <conditionalFormatting sqref="C20:I20">
    <cfRule type="cellIs" dxfId="50" priority="1" operator="greaterThan">
      <formula>$H$12</formula>
    </cfRule>
    <cfRule type="cellIs" dxfId="49" priority="2" operator="between">
      <formula>$G$12</formula>
      <formula>$H$12</formula>
    </cfRule>
    <cfRule type="cellIs" dxfId="48" priority="3" operator="between">
      <formula>$F$12</formula>
      <formula>$G$12</formula>
    </cfRule>
    <cfRule type="cellIs" dxfId="47" priority="4" operator="lessThan">
      <formula>$F$12</formula>
    </cfRule>
  </conditionalFormatting>
  <pageMargins left="0.7" right="0.7" top="0.75" bottom="0.75" header="0.3" footer="0.3"/>
  <headerFooter>
    <oddFooter>&amp;L_x000D_&amp;1#&amp;"Calibri"&amp;10&amp;K000000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0C5F-0FE2-48B0-9775-0424CC099889}">
  <sheetPr>
    <tabColor theme="3"/>
  </sheetPr>
  <dimension ref="A1:C12"/>
  <sheetViews>
    <sheetView showGridLines="0" zoomScale="120" zoomScaleNormal="120" workbookViewId="0">
      <selection activeCell="C8" sqref="C8"/>
    </sheetView>
  </sheetViews>
  <sheetFormatPr defaultColWidth="8.7265625" defaultRowHeight="13" x14ac:dyDescent="0.35"/>
  <cols>
    <col min="1" max="1" width="3.6328125" style="102" customWidth="1"/>
    <col min="2" max="2" width="34.81640625" style="103" customWidth="1"/>
    <col min="3" max="3" width="35.81640625" style="103" bestFit="1" customWidth="1"/>
    <col min="4" max="4" width="8.7265625" style="102" customWidth="1"/>
    <col min="5" max="16384" width="8.7265625" style="102"/>
  </cols>
  <sheetData>
    <row r="1" spans="1:3" ht="13.5" thickBot="1" x14ac:dyDescent="0.4">
      <c r="A1" s="117"/>
      <c r="B1" s="118"/>
      <c r="C1" s="114"/>
    </row>
    <row r="2" spans="1:3" s="105" customFormat="1" ht="29.5" x14ac:dyDescent="0.35">
      <c r="A2" s="103"/>
      <c r="B2" s="123" t="s">
        <v>7</v>
      </c>
      <c r="C2" s="119" t="s">
        <v>44</v>
      </c>
    </row>
    <row r="3" spans="1:3" x14ac:dyDescent="0.35">
      <c r="A3" s="103"/>
      <c r="B3" s="124" t="s">
        <v>45</v>
      </c>
      <c r="C3" s="120" t="s">
        <v>46</v>
      </c>
    </row>
    <row r="4" spans="1:3" x14ac:dyDescent="0.35">
      <c r="A4" s="103"/>
      <c r="B4" s="124" t="s">
        <v>47</v>
      </c>
      <c r="C4" s="120" t="s">
        <v>46</v>
      </c>
    </row>
    <row r="5" spans="1:3" x14ac:dyDescent="0.35">
      <c r="A5" s="103"/>
      <c r="B5" s="124" t="s">
        <v>48</v>
      </c>
      <c r="C5" s="120" t="s">
        <v>46</v>
      </c>
    </row>
    <row r="6" spans="1:3" x14ac:dyDescent="0.35">
      <c r="A6" s="103"/>
      <c r="B6" s="124" t="s">
        <v>49</v>
      </c>
      <c r="C6" s="120" t="s">
        <v>46</v>
      </c>
    </row>
    <row r="7" spans="1:3" x14ac:dyDescent="0.35">
      <c r="A7" s="103"/>
      <c r="B7" s="124" t="s">
        <v>50</v>
      </c>
      <c r="C7" s="120" t="s">
        <v>46</v>
      </c>
    </row>
    <row r="8" spans="1:3" s="121" customFormat="1" x14ac:dyDescent="0.35">
      <c r="A8" s="103"/>
      <c r="B8" s="124" t="s">
        <v>51</v>
      </c>
      <c r="C8" s="120" t="s">
        <v>46</v>
      </c>
    </row>
    <row r="9" spans="1:3" s="121" customFormat="1" x14ac:dyDescent="0.35">
      <c r="A9" s="103"/>
      <c r="B9" s="124" t="s">
        <v>52</v>
      </c>
      <c r="C9" s="120" t="s">
        <v>46</v>
      </c>
    </row>
    <row r="10" spans="1:3" s="121" customFormat="1" x14ac:dyDescent="0.35">
      <c r="A10" s="103"/>
      <c r="B10" s="124" t="s">
        <v>53</v>
      </c>
      <c r="C10" s="120" t="s">
        <v>46</v>
      </c>
    </row>
    <row r="11" spans="1:3" s="121" customFormat="1" ht="13.5" thickBot="1" x14ac:dyDescent="0.4">
      <c r="A11" s="103"/>
      <c r="B11" s="125" t="s">
        <v>54</v>
      </c>
      <c r="C11" s="122" t="s">
        <v>46</v>
      </c>
    </row>
    <row r="12" spans="1:3" x14ac:dyDescent="0.35">
      <c r="A12" s="103"/>
    </row>
  </sheetData>
  <sheetProtection algorithmName="SHA-512" hashValue="senhWoHPWJPyB3j91A0HIsZsdKownNqO7VFlGRxMDkxNhRJeDdoX6EmqtDqPVQlCTBVNN8jy4b+KBoLsu2MfdQ==" saltValue="9dfumiyiXVwYmztNzTLs8Q==" spinCount="100000" sheet="1" objects="1" scenarios="1"/>
  <conditionalFormatting sqref="A1:XFD1048576">
    <cfRule type="containsBlanks" dxfId="46" priority="1">
      <formula>LEN(TRIM(A1))=0</formula>
    </cfRule>
  </conditionalFormatting>
  <pageMargins left="0.7" right="0.7" top="0.75" bottom="0.75" header="0.3" footer="0.3"/>
  <pageSetup orientation="portrait" r:id="rId1"/>
  <headerFooter>
    <oddFooter>&amp;L_x000D_&amp;1#&amp;"Calibri"&amp;10&amp;K000000 Internal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6A9E4F-0436-4BDF-9BDE-0143BEE63A34}">
          <x14:formula1>
            <xm:f>Dropdown!$B$2:$B$3</xm:f>
          </x14:formula1>
          <xm:sqref>C1 C3:C11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E867-D72A-4CD5-BC98-79C5CFE53A4A}">
  <dimension ref="A1:F20"/>
  <sheetViews>
    <sheetView showGridLines="0" topLeftCell="A12" zoomScale="90" zoomScaleNormal="90" zoomScaleSheetLayoutView="80" workbookViewId="0">
      <selection activeCell="F18" sqref="F18"/>
    </sheetView>
  </sheetViews>
  <sheetFormatPr defaultColWidth="8.7265625" defaultRowHeight="13" x14ac:dyDescent="0.35"/>
  <cols>
    <col min="1" max="1" width="2.81640625" style="101" customWidth="1"/>
    <col min="2" max="2" width="2.453125" style="102" bestFit="1" customWidth="1"/>
    <col min="3" max="3" width="40.54296875" style="2" customWidth="1"/>
    <col min="4" max="4" width="26.54296875" style="103" customWidth="1"/>
    <col min="5" max="5" width="11.54296875" style="172" customWidth="1"/>
    <col min="6" max="6" width="97.81640625" style="2" bestFit="1" customWidth="1"/>
    <col min="7" max="7" width="3.1796875" style="102" customWidth="1"/>
    <col min="8" max="17" width="52.26953125" style="102" customWidth="1"/>
    <col min="18" max="16384" width="8.7265625" style="102"/>
  </cols>
  <sheetData>
    <row r="1" spans="1:6" ht="13.5" thickBot="1" x14ac:dyDescent="0.4"/>
    <row r="2" spans="1:6" s="1" customFormat="1" ht="37" customHeight="1" thickBot="1" x14ac:dyDescent="0.4">
      <c r="A2" s="116"/>
      <c r="B2" s="197"/>
      <c r="C2" s="252" t="s">
        <v>55</v>
      </c>
      <c r="D2" s="252"/>
      <c r="E2" s="173"/>
      <c r="F2" s="174"/>
    </row>
    <row r="3" spans="1:6" s="3" customFormat="1" ht="42.5" x14ac:dyDescent="0.35">
      <c r="A3" s="198"/>
      <c r="B3" s="199"/>
      <c r="C3" s="44" t="s">
        <v>56</v>
      </c>
      <c r="D3" s="44" t="s">
        <v>57</v>
      </c>
      <c r="E3" s="175" t="s">
        <v>58</v>
      </c>
      <c r="F3" s="176" t="s">
        <v>59</v>
      </c>
    </row>
    <row r="4" spans="1:6" s="1" customFormat="1" ht="16.5" customHeight="1" x14ac:dyDescent="0.35">
      <c r="A4" s="116"/>
      <c r="B4" s="126"/>
      <c r="C4" s="163" t="s">
        <v>206</v>
      </c>
      <c r="D4" s="163"/>
      <c r="E4" s="163"/>
      <c r="F4" s="177"/>
    </row>
    <row r="5" spans="1:6" ht="78" x14ac:dyDescent="0.35">
      <c r="B5" s="106">
        <v>1</v>
      </c>
      <c r="C5" s="164" t="s">
        <v>61</v>
      </c>
      <c r="D5" s="107" t="s">
        <v>62</v>
      </c>
      <c r="E5" s="178">
        <f>IF(D5="YES",3,0)</f>
        <v>0</v>
      </c>
      <c r="F5" s="179" t="s">
        <v>63</v>
      </c>
    </row>
    <row r="6" spans="1:6" ht="78" x14ac:dyDescent="0.35">
      <c r="B6" s="106">
        <v>1</v>
      </c>
      <c r="C6" s="164" t="s">
        <v>217</v>
      </c>
      <c r="D6" s="107" t="s">
        <v>62</v>
      </c>
      <c r="E6" s="178">
        <f>IF(D6="YES",1,0)</f>
        <v>0</v>
      </c>
      <c r="F6" s="179" t="s">
        <v>223</v>
      </c>
    </row>
    <row r="7" spans="1:6" s="1" customFormat="1" ht="16.5" customHeight="1" x14ac:dyDescent="0.35">
      <c r="A7" s="116"/>
      <c r="B7" s="126"/>
      <c r="C7" s="163" t="s">
        <v>60</v>
      </c>
      <c r="D7" s="128"/>
      <c r="E7" s="163"/>
      <c r="F7" s="177"/>
    </row>
    <row r="8" spans="1:6" ht="78" x14ac:dyDescent="0.35">
      <c r="B8" s="106">
        <v>2</v>
      </c>
      <c r="C8" s="165" t="s">
        <v>64</v>
      </c>
      <c r="D8" s="107" t="s">
        <v>62</v>
      </c>
      <c r="E8" s="178">
        <f>IF(D8="YES",1,0)</f>
        <v>0</v>
      </c>
      <c r="F8" s="179" t="s">
        <v>215</v>
      </c>
    </row>
    <row r="9" spans="1:6" ht="91.5" thickBot="1" x14ac:dyDescent="0.4">
      <c r="A9" s="101" t="s">
        <v>214</v>
      </c>
      <c r="B9" s="108">
        <v>3</v>
      </c>
      <c r="C9" s="4" t="s">
        <v>65</v>
      </c>
      <c r="D9" s="109" t="s">
        <v>62</v>
      </c>
      <c r="E9" s="180">
        <f>IF(D9="YES",1,0)</f>
        <v>0</v>
      </c>
      <c r="F9" s="181" t="s">
        <v>216</v>
      </c>
    </row>
    <row r="10" spans="1:6" ht="16.5" customHeight="1" x14ac:dyDescent="0.35">
      <c r="B10" s="129"/>
      <c r="C10" s="166" t="s">
        <v>66</v>
      </c>
      <c r="D10" s="130"/>
      <c r="E10" s="166"/>
      <c r="F10" s="182"/>
    </row>
    <row r="11" spans="1:6" s="103" customFormat="1" ht="52" x14ac:dyDescent="0.35">
      <c r="A11" s="110"/>
      <c r="B11" s="111">
        <v>4</v>
      </c>
      <c r="C11" s="167" t="s">
        <v>207</v>
      </c>
      <c r="D11" s="112" t="s">
        <v>62</v>
      </c>
      <c r="E11" s="178">
        <f>IF(D11="YES",1,0)</f>
        <v>0</v>
      </c>
      <c r="F11" s="183" t="s">
        <v>210</v>
      </c>
    </row>
    <row r="12" spans="1:6" s="103" customFormat="1" ht="52" x14ac:dyDescent="0.35">
      <c r="A12" s="110"/>
      <c r="B12" s="111">
        <v>4</v>
      </c>
      <c r="C12" s="167" t="s">
        <v>67</v>
      </c>
      <c r="D12" s="112" t="s">
        <v>62</v>
      </c>
      <c r="E12" s="178">
        <f>IF(D12="YES",2,0)</f>
        <v>0</v>
      </c>
      <c r="F12" s="183" t="s">
        <v>197</v>
      </c>
    </row>
    <row r="13" spans="1:6" s="103" customFormat="1" ht="26" x14ac:dyDescent="0.35">
      <c r="A13" s="110"/>
      <c r="B13" s="111">
        <v>5</v>
      </c>
      <c r="C13" s="168" t="s">
        <v>68</v>
      </c>
      <c r="D13" s="113" t="s">
        <v>62</v>
      </c>
      <c r="E13" s="178">
        <f>IF(D13="YES",1,0)</f>
        <v>0</v>
      </c>
      <c r="F13" s="184" t="s">
        <v>69</v>
      </c>
    </row>
    <row r="14" spans="1:6" ht="39.5" thickBot="1" x14ac:dyDescent="0.4">
      <c r="B14" s="108">
        <v>6</v>
      </c>
      <c r="C14" s="169" t="s">
        <v>70</v>
      </c>
      <c r="D14" s="114" t="s">
        <v>62</v>
      </c>
      <c r="E14" s="185">
        <f>IF(D14="YES",1,0)</f>
        <v>0</v>
      </c>
      <c r="F14" s="186" t="s">
        <v>71</v>
      </c>
    </row>
    <row r="15" spans="1:6" s="103" customFormat="1" ht="14.5" customHeight="1" x14ac:dyDescent="0.35">
      <c r="A15" s="110"/>
      <c r="B15" s="127"/>
      <c r="C15" s="163" t="s">
        <v>72</v>
      </c>
      <c r="D15" s="128"/>
      <c r="E15" s="163"/>
      <c r="F15" s="177"/>
    </row>
    <row r="16" spans="1:6" s="103" customFormat="1" ht="26" x14ac:dyDescent="0.35">
      <c r="A16" s="110"/>
      <c r="B16" s="111">
        <v>7</v>
      </c>
      <c r="C16" s="75" t="s">
        <v>218</v>
      </c>
      <c r="D16" s="114" t="s">
        <v>62</v>
      </c>
      <c r="E16" s="56">
        <f>IF(D16="YES",1,0)</f>
        <v>0</v>
      </c>
      <c r="F16" s="187" t="s">
        <v>73</v>
      </c>
    </row>
    <row r="17" spans="1:6" ht="52" x14ac:dyDescent="0.35">
      <c r="B17" s="106">
        <v>8</v>
      </c>
      <c r="C17" s="170" t="s">
        <v>74</v>
      </c>
      <c r="D17" s="109" t="s">
        <v>62</v>
      </c>
      <c r="E17" s="178">
        <f>IF(D17="YES",2,0)</f>
        <v>0</v>
      </c>
      <c r="F17" s="188" t="s">
        <v>198</v>
      </c>
    </row>
    <row r="18" spans="1:6" ht="65" x14ac:dyDescent="0.35">
      <c r="B18" s="106">
        <v>9</v>
      </c>
      <c r="C18" s="4" t="s">
        <v>75</v>
      </c>
      <c r="D18" s="109" t="s">
        <v>62</v>
      </c>
      <c r="E18" s="178">
        <f>IF(D18="YES",1,0)</f>
        <v>0</v>
      </c>
      <c r="F18" s="188" t="s">
        <v>76</v>
      </c>
    </row>
    <row r="19" spans="1:6" s="1" customFormat="1" ht="16.5" x14ac:dyDescent="0.35">
      <c r="A19" s="116"/>
      <c r="B19" s="193"/>
      <c r="C19" s="2"/>
      <c r="D19" s="194" t="s">
        <v>77</v>
      </c>
      <c r="E19" s="189">
        <f>SUM(E5:E18)</f>
        <v>0</v>
      </c>
      <c r="F19" s="190"/>
    </row>
    <row r="20" spans="1:6" s="1" customFormat="1" ht="20.149999999999999" customHeight="1" thickBot="1" x14ac:dyDescent="0.4">
      <c r="A20" s="116"/>
      <c r="B20" s="195"/>
      <c r="C20" s="171"/>
      <c r="D20" s="196" t="s">
        <v>78</v>
      </c>
      <c r="E20" s="191">
        <f>E19/IF(AND(Questionnaire!C3="No",Questionnaire!C6="No"),10,IF(Questionnaire!C3="No",12,IF(Questionnaire!C6="No",10,15)))</f>
        <v>0</v>
      </c>
      <c r="F20" s="192"/>
    </row>
  </sheetData>
  <sheetProtection algorithmName="SHA-512" hashValue="xPNFEar2kK5ciojjJ7b4MI0ZBE8eez9KN1jgm0Yl44PndVn1YVkaADZrJSpiwB9C8L5L7g0dXGG7JoYABUj0mg==" saltValue="aF1rOODrcCwWmLVxAm2c8Q==" spinCount="100000" sheet="1" objects="1" scenarios="1"/>
  <mergeCells count="1">
    <mergeCell ref="C2:D2"/>
  </mergeCells>
  <conditionalFormatting sqref="A1:XFD1 A2:C2 E2:XFD2 A3:XFD3 B4 G4:XFD4 A5:XFD6 B7 G7:XFD7 A8:XFD9 B10 G10:XFD10 A11:XFD14 B15 G15:XFD15 A16:XFD1048576">
    <cfRule type="containsBlanks" dxfId="45" priority="5">
      <formula>LEN(TRIM(A1))=0</formula>
    </cfRule>
  </conditionalFormatting>
  <conditionalFormatting sqref="C17:E18">
    <cfRule type="expression" dxfId="44" priority="8">
      <formula>#REF!="No"</formula>
    </cfRule>
  </conditionalFormatting>
  <pageMargins left="0.7" right="0.7" top="0.75" bottom="0.75" header="0.3" footer="0.3"/>
  <pageSetup orientation="portrait" r:id="rId1"/>
  <headerFooter>
    <oddFooter>&amp;L_x000D_&amp;1#&amp;"Calibri"&amp;10&amp;K000000 Internal</oddFooter>
  </headerFooter>
  <extLst>
    <ext xmlns:x14="http://schemas.microsoft.com/office/spreadsheetml/2009/9/main" uri="{78C0D931-6437-407d-A8EE-F0AAD7539E65}">
      <x14:conditionalFormattings>
        <x14:conditionalFormatting xmlns:xm="http://schemas.microsoft.com/office/excel/2006/main">
          <x14:cfRule type="expression" priority="6" id="{B8EED2C1-8644-488B-A2B9-A355B517467E}">
            <xm:f>Questionnaire!$C$3="No"</xm:f>
            <x14:dxf>
              <font>
                <color theme="0" tint="-0.24994659260841701"/>
              </font>
              <fill>
                <patternFill>
                  <bgColor theme="0" tint="-0.24994659260841701"/>
                </patternFill>
              </fill>
            </x14:dxf>
          </x14:cfRule>
          <xm:sqref>C12:F13</xm:sqref>
        </x14:conditionalFormatting>
        <x14:conditionalFormatting xmlns:xm="http://schemas.microsoft.com/office/excel/2006/main">
          <x14:cfRule type="expression" priority="7" id="{A9D431D7-2B3D-4463-BFB4-26FE2FAE52F2}">
            <xm:f>Questionnaire!$C$6="No"</xm:f>
            <x14:dxf>
              <font>
                <color theme="0" tint="-0.24994659260841701"/>
              </font>
              <fill>
                <patternFill>
                  <bgColor theme="0" tint="-0.24994659260841701"/>
                </patternFill>
              </fill>
            </x14:dxf>
          </x14:cfRule>
          <xm:sqref>C16:F16</xm:sqref>
        </x14:conditionalFormatting>
        <x14:conditionalFormatting xmlns:xm="http://schemas.microsoft.com/office/excel/2006/main">
          <x14:cfRule type="cellIs" priority="11" operator="lessThan" id="{EB8AFEFF-80FC-40BF-93B6-6B73E7ABA47C}">
            <xm:f>'Scoring sheet'!$F$12</xm:f>
            <x14:dxf>
              <fill>
                <patternFill>
                  <bgColor rgb="FFC00000"/>
                </patternFill>
              </fill>
            </x14:dxf>
          </x14:cfRule>
          <x14:cfRule type="cellIs" priority="12" operator="between" id="{1C048BA4-ED51-427B-BA9D-26AD782155A2}">
            <xm:f>'Scoring sheet'!$F$12</xm:f>
            <xm:f>'Scoring sheet'!$G$12</xm:f>
            <x14:dxf>
              <fill>
                <patternFill>
                  <bgColor theme="5"/>
                </patternFill>
              </fill>
            </x14:dxf>
          </x14:cfRule>
          <x14:cfRule type="cellIs" priority="13" operator="between" id="{99D10DB7-114B-4C57-8914-132FCF3C8544}">
            <xm:f>'Scoring sheet'!$G$12</xm:f>
            <xm:f>'Scoring sheet'!$H$12</xm:f>
            <x14:dxf>
              <fill>
                <patternFill>
                  <bgColor theme="7"/>
                </patternFill>
              </fill>
            </x14:dxf>
          </x14:cfRule>
          <x14:cfRule type="cellIs" priority="14" operator="greaterThan" id="{CEC58D02-5799-4D90-9042-7D76F794E187}">
            <xm:f>'Scoring sheet'!$H$12</xm:f>
            <x14:dxf>
              <fill>
                <patternFill>
                  <bgColor theme="9"/>
                </patternFill>
              </fill>
            </x14:dxf>
          </x14:cfRule>
          <xm:sqref>E20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3B8F82B-836F-42AA-B710-09DBE29D6DD8}">
          <x14:formula1>
            <xm:f>Dropdown!$B$2:$B$4</xm:f>
          </x14:formula1>
          <xm:sqref>D16:D18 D4:D14</xm:sqref>
        </x14:dataValidation>
        <x14:dataValidation type="list" allowBlank="1" showInputMessage="1" showErrorMessage="1" xr:uid="{FBCA03E6-6AE3-4F77-B778-523F3584AA01}">
          <x14:formula1>
            <xm:f>Dropdown!$B$2:$B$3</xm:f>
          </x14:formula1>
          <xm:sqref>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22EC-6D22-4FD3-8D32-9A748553689A}">
  <dimension ref="B2:I11"/>
  <sheetViews>
    <sheetView showGridLines="0" topLeftCell="A4" zoomScaleNormal="100" workbookViewId="0">
      <selection activeCell="D7" sqref="D7"/>
    </sheetView>
  </sheetViews>
  <sheetFormatPr defaultColWidth="8.7265625" defaultRowHeight="13" x14ac:dyDescent="0.35"/>
  <cols>
    <col min="1" max="1" width="3.54296875" style="102" customWidth="1"/>
    <col min="2" max="2" width="1.81640625" style="1" bestFit="1" customWidth="1"/>
    <col min="3" max="3" width="22.453125" style="2" customWidth="1"/>
    <col min="4" max="4" width="23.1796875" style="103" customWidth="1"/>
    <col min="5" max="5" width="16.81640625" style="21" bestFit="1" customWidth="1"/>
    <col min="6" max="6" width="77.1796875" style="2" customWidth="1"/>
    <col min="7" max="10" width="8.7265625" style="102" customWidth="1"/>
    <col min="11" max="12" width="52.26953125" style="102" customWidth="1"/>
    <col min="13" max="16384" width="8.7265625" style="102"/>
  </cols>
  <sheetData>
    <row r="2" spans="2:9" ht="18.649999999999999" customHeight="1" x14ac:dyDescent="0.35">
      <c r="C2" s="253" t="s">
        <v>19</v>
      </c>
    </row>
    <row r="3" spans="2:9" ht="13.5" thickBot="1" x14ac:dyDescent="0.4">
      <c r="C3" s="254"/>
    </row>
    <row r="4" spans="2:9" s="105" customFormat="1" ht="42.5" x14ac:dyDescent="0.35">
      <c r="B4" s="43"/>
      <c r="C4" s="44" t="s">
        <v>56</v>
      </c>
      <c r="D4" s="104" t="s">
        <v>57</v>
      </c>
      <c r="E4" s="132" t="s">
        <v>79</v>
      </c>
      <c r="F4" s="44" t="s">
        <v>59</v>
      </c>
    </row>
    <row r="5" spans="2:9" ht="65" x14ac:dyDescent="0.35">
      <c r="B5" s="46">
        <v>1</v>
      </c>
      <c r="C5" s="6" t="s">
        <v>80</v>
      </c>
      <c r="D5" s="109" t="s">
        <v>62</v>
      </c>
      <c r="E5" s="133">
        <f>IF(D5="YES",2,0)</f>
        <v>0</v>
      </c>
      <c r="F5" s="4" t="s">
        <v>81</v>
      </c>
      <c r="I5" s="102" t="s">
        <v>82</v>
      </c>
    </row>
    <row r="6" spans="2:9" ht="52" x14ac:dyDescent="0.35">
      <c r="B6" s="46">
        <v>2</v>
      </c>
      <c r="C6" s="6" t="s">
        <v>83</v>
      </c>
      <c r="D6" s="109" t="s">
        <v>62</v>
      </c>
      <c r="E6" s="133">
        <f t="shared" ref="E6:E7" si="0">IF(D6="YES",2,0)</f>
        <v>0</v>
      </c>
      <c r="F6" s="4" t="s">
        <v>84</v>
      </c>
    </row>
    <row r="7" spans="2:9" ht="39.5" thickBot="1" x14ac:dyDescent="0.4">
      <c r="B7" s="47">
        <v>3</v>
      </c>
      <c r="C7" s="48" t="s">
        <v>85</v>
      </c>
      <c r="D7" s="131" t="s">
        <v>62</v>
      </c>
      <c r="E7" s="133">
        <f t="shared" si="0"/>
        <v>0</v>
      </c>
      <c r="F7" s="45" t="s">
        <v>86</v>
      </c>
    </row>
    <row r="8" spans="2:9" s="1" customFormat="1" ht="16.5" customHeight="1" x14ac:dyDescent="0.35">
      <c r="C8" s="2"/>
      <c r="D8" s="136" t="s">
        <v>77</v>
      </c>
      <c r="E8" s="134">
        <f>SUM(E5:E7)</f>
        <v>0</v>
      </c>
      <c r="F8" s="2"/>
    </row>
    <row r="9" spans="2:9" s="1" customFormat="1" ht="16.5" customHeight="1" thickBot="1" x14ac:dyDescent="0.4">
      <c r="C9" s="2"/>
      <c r="D9" s="137" t="s">
        <v>78</v>
      </c>
      <c r="E9" s="135">
        <f>E8/6</f>
        <v>0</v>
      </c>
      <c r="F9" s="2"/>
    </row>
    <row r="10" spans="2:9" s="1" customFormat="1" x14ac:dyDescent="0.35">
      <c r="C10" s="2"/>
      <c r="D10" s="2"/>
      <c r="E10" s="21"/>
      <c r="F10" s="2"/>
    </row>
    <row r="11" spans="2:9" s="1" customFormat="1" x14ac:dyDescent="0.35">
      <c r="C11" s="2"/>
      <c r="D11" s="2"/>
      <c r="E11" s="21"/>
      <c r="F11" s="2"/>
    </row>
  </sheetData>
  <sheetProtection algorithmName="SHA-512" hashValue="tSyyFPPf8oe0s6p9/mhmH0mL/SqW4g/zAowEc4Kup0fCOPvxsikUuVqhRkNUHnQxwH0cXqiVNAMCJFMuHWbPPQ==" saltValue="OS1Re3y+0HRFc4SajL/cnw==" spinCount="100000" sheet="1" objects="1" scenarios="1"/>
  <mergeCells count="1">
    <mergeCell ref="C2:C3"/>
  </mergeCells>
  <conditionalFormatting sqref="A1:XFD2 A3:B3 D3:XFD3 A4:XFD1048576">
    <cfRule type="containsBlanks" dxfId="37" priority="1">
      <formula>LEN(TRIM(A1))=0</formula>
    </cfRule>
  </conditionalFormatting>
  <pageMargins left="0.7" right="0.7" top="0.75" bottom="0.75" header="0.3" footer="0.3"/>
  <pageSetup orientation="portrait" r:id="rId1"/>
  <headerFooter>
    <oddFooter>&amp;L_x000D_&amp;1#&amp;"Calibri"&amp;10&amp;K000000 Internal</oddFooter>
  </headerFooter>
  <extLst>
    <ext xmlns:x14="http://schemas.microsoft.com/office/spreadsheetml/2009/9/main" uri="{78C0D931-6437-407d-A8EE-F0AAD7539E65}">
      <x14:conditionalFormattings>
        <x14:conditionalFormatting xmlns:xm="http://schemas.microsoft.com/office/excel/2006/main">
          <x14:cfRule type="cellIs" priority="2" operator="lessThan" id="{B91FF7DF-8013-4052-B17B-59D29CD65496}">
            <xm:f>'Scoring sheet'!$F$12</xm:f>
            <x14:dxf>
              <fill>
                <patternFill>
                  <bgColor rgb="FFC00000"/>
                </patternFill>
              </fill>
            </x14:dxf>
          </x14:cfRule>
          <x14:cfRule type="cellIs" priority="3" operator="between" id="{368D0FC4-52B5-4DC4-8366-34133D28C6CA}">
            <xm:f>'Scoring sheet'!$F$12</xm:f>
            <xm:f>'Scoring sheet'!$G$12</xm:f>
            <x14:dxf>
              <fill>
                <patternFill>
                  <bgColor theme="5"/>
                </patternFill>
              </fill>
            </x14:dxf>
          </x14:cfRule>
          <x14:cfRule type="cellIs" priority="4" operator="between" id="{2764BC97-D225-45D1-A80A-A4A9DA04AE88}">
            <xm:f>'Scoring sheet'!$G$12</xm:f>
            <xm:f>'Scoring sheet'!$H$12</xm:f>
            <x14:dxf>
              <fill>
                <patternFill>
                  <bgColor theme="7"/>
                </patternFill>
              </fill>
            </x14:dxf>
          </x14:cfRule>
          <x14:cfRule type="cellIs" priority="5" operator="greaterThan" id="{07C4FA43-F68E-484B-BAD9-02C6208F67B9}">
            <xm:f>'Scoring sheet'!$H$12</xm:f>
            <x14:dxf>
              <fill>
                <patternFill>
                  <bgColor theme="9"/>
                </patternFill>
              </fill>
            </x14:dxf>
          </x14:cfRule>
          <xm:sqref>D9:E9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80AF371-4FA4-4E9F-B457-5E3150F31466}">
          <x14:formula1>
            <xm:f>Dropdown!$B$2:$B$3</xm:f>
          </x14:formula1>
          <xm:sqref>D3 D10:D1048576</xm:sqref>
        </x14:dataValidation>
        <x14:dataValidation type="list" allowBlank="1" showInputMessage="1" showErrorMessage="1" xr:uid="{1FAA3CDD-35CD-4E95-8DCF-30D1275B5436}">
          <x14:formula1>
            <xm:f>Dropdown!$B$2:$B$4</xm:f>
          </x14:formula1>
          <xm:sqref>D5:D7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CF79-789C-4190-9276-18FBEC4E68DE}">
  <dimension ref="A2:G14"/>
  <sheetViews>
    <sheetView showGridLines="0" topLeftCell="B11" zoomScaleNormal="100" workbookViewId="0">
      <selection activeCell="E11" sqref="E11"/>
    </sheetView>
  </sheetViews>
  <sheetFormatPr defaultColWidth="8.7265625" defaultRowHeight="13" x14ac:dyDescent="0.35"/>
  <cols>
    <col min="1" max="1" width="8.7265625" style="1" hidden="1" customWidth="1"/>
    <col min="2" max="2" width="2.26953125" style="1" customWidth="1"/>
    <col min="3" max="3" width="2.54296875" style="1" bestFit="1" customWidth="1"/>
    <col min="4" max="4" width="35.453125" style="2" bestFit="1" customWidth="1"/>
    <col min="5" max="5" width="24.54296875" style="103" customWidth="1"/>
    <col min="6" max="6" width="12.26953125" style="1" customWidth="1"/>
    <col min="7" max="7" width="72.453125" style="22" customWidth="1"/>
    <col min="8" max="11" width="8.7265625" style="1" customWidth="1"/>
    <col min="12" max="12" width="52.26953125" style="1" customWidth="1"/>
    <col min="13" max="13" width="8.7265625" style="1" customWidth="1"/>
    <col min="14" max="17" width="52.26953125" style="1" customWidth="1"/>
    <col min="18" max="16384" width="8.7265625" style="1"/>
  </cols>
  <sheetData>
    <row r="2" spans="3:7" ht="41.15" customHeight="1" thickBot="1" x14ac:dyDescent="0.4">
      <c r="D2" s="63" t="s">
        <v>20</v>
      </c>
      <c r="E2" s="141"/>
      <c r="G2" s="52"/>
    </row>
    <row r="3" spans="3:7" ht="42.5" x14ac:dyDescent="0.35">
      <c r="C3" s="69"/>
      <c r="D3" s="70" t="s">
        <v>56</v>
      </c>
      <c r="E3" s="142" t="s">
        <v>57</v>
      </c>
      <c r="F3" s="70" t="s">
        <v>79</v>
      </c>
      <c r="G3" s="71" t="s">
        <v>59</v>
      </c>
    </row>
    <row r="4" spans="3:7" ht="14.5" customHeight="1" x14ac:dyDescent="0.35">
      <c r="C4" s="138"/>
      <c r="D4" s="139" t="s">
        <v>87</v>
      </c>
      <c r="E4" s="143"/>
      <c r="F4" s="139"/>
      <c r="G4" s="140"/>
    </row>
    <row r="5" spans="3:7" ht="26" x14ac:dyDescent="0.35">
      <c r="C5" s="72">
        <v>1</v>
      </c>
      <c r="D5" s="67" t="s">
        <v>208</v>
      </c>
      <c r="E5" s="144" t="s">
        <v>62</v>
      </c>
      <c r="F5" s="68">
        <f>IF(E5="YES",1,0)</f>
        <v>0</v>
      </c>
      <c r="G5" s="60" t="s">
        <v>209</v>
      </c>
    </row>
    <row r="6" spans="3:7" ht="78" x14ac:dyDescent="0.35">
      <c r="C6" s="72">
        <v>1</v>
      </c>
      <c r="D6" s="67" t="s">
        <v>88</v>
      </c>
      <c r="E6" s="144" t="s">
        <v>62</v>
      </c>
      <c r="F6" s="68">
        <f>IF(E6="YES",3,0)</f>
        <v>0</v>
      </c>
      <c r="G6" s="60" t="s">
        <v>199</v>
      </c>
    </row>
    <row r="7" spans="3:7" ht="52" x14ac:dyDescent="0.35">
      <c r="C7" s="72">
        <v>3</v>
      </c>
      <c r="D7" s="67" t="s">
        <v>89</v>
      </c>
      <c r="E7" s="144" t="s">
        <v>62</v>
      </c>
      <c r="F7" s="68">
        <f>IF(E7="YES",1,0)</f>
        <v>0</v>
      </c>
      <c r="G7" s="60" t="s">
        <v>90</v>
      </c>
    </row>
    <row r="8" spans="3:7" ht="39" x14ac:dyDescent="0.35">
      <c r="C8" s="72">
        <v>4</v>
      </c>
      <c r="D8" s="67" t="s">
        <v>91</v>
      </c>
      <c r="E8" s="144" t="s">
        <v>62</v>
      </c>
      <c r="F8" s="68">
        <f>IF(E8="YES",2,0)</f>
        <v>0</v>
      </c>
      <c r="G8" s="60" t="s">
        <v>92</v>
      </c>
    </row>
    <row r="9" spans="3:7" ht="65" x14ac:dyDescent="0.35">
      <c r="C9" s="72">
        <v>5</v>
      </c>
      <c r="D9" s="76" t="s">
        <v>93</v>
      </c>
      <c r="E9" s="144" t="s">
        <v>62</v>
      </c>
      <c r="F9" s="68">
        <f>IF(E9="YES",2,0)</f>
        <v>0</v>
      </c>
      <c r="G9" s="60" t="s">
        <v>196</v>
      </c>
    </row>
    <row r="10" spans="3:7" ht="14.5" customHeight="1" x14ac:dyDescent="0.35">
      <c r="C10" s="138"/>
      <c r="D10" s="139" t="s">
        <v>94</v>
      </c>
      <c r="E10" s="143"/>
      <c r="F10" s="139"/>
      <c r="G10" s="140"/>
    </row>
    <row r="11" spans="3:7" ht="104" x14ac:dyDescent="0.35">
      <c r="C11" s="72">
        <v>9</v>
      </c>
      <c r="D11" s="67" t="s">
        <v>95</v>
      </c>
      <c r="E11" s="144" t="s">
        <v>62</v>
      </c>
      <c r="F11" s="68">
        <f>IF(E11="YES",2,0)</f>
        <v>0</v>
      </c>
      <c r="G11" s="60" t="s">
        <v>96</v>
      </c>
    </row>
    <row r="12" spans="3:7" ht="16.5" x14ac:dyDescent="0.35">
      <c r="E12" s="145" t="s">
        <v>77</v>
      </c>
      <c r="F12" s="66">
        <f>SUBTOTAL(9,F5:F11)</f>
        <v>0</v>
      </c>
    </row>
    <row r="13" spans="3:7" ht="17" thickBot="1" x14ac:dyDescent="0.4">
      <c r="E13" s="146" t="s">
        <v>78</v>
      </c>
      <c r="F13" s="51">
        <f>F12/IF(AND(Questionnaire!C3="No",Questionnaire!C4="No",Questionnaire!C5="No"),3,IF(AND(Questionnaire!C3="No",Questionnaire!C4="No"),5,IF(AND(Questionnaire!C3="No",Questionnaire!C5="No"),5,IF(AND(Questionnaire!C4="No",Questionnaire!C5="No"),7,IF(Questionnaire!C3="No",7,IF(Questionnaire!C4="No",9,IF(Questionnaire!C5="No",9,11)))))))</f>
        <v>0</v>
      </c>
    </row>
    <row r="14" spans="3:7" x14ac:dyDescent="0.35">
      <c r="F14" s="21"/>
    </row>
  </sheetData>
  <sheetProtection algorithmName="SHA-512" hashValue="xcK28Q/1Qxwns3/rj5eFpODsaOr1YPZCHTRmDxrVcTaEUYXua6FWAwthcB9OUQVmo+QXoof7U0QNITyrta4vaQ==" saltValue="bGDVRMyea3wIaexJIs62Dw==" spinCount="100000" sheet="1" objects="1" scenarios="1"/>
  <conditionalFormatting sqref="A11:XFD1048576 A5:XFD9 A1:XFD3 A4:C4 H4:XFD4 A10:C10 H10:XFD10">
    <cfRule type="containsBlanks" dxfId="32" priority="27">
      <formula>LEN(TRIM(A1))=0</formula>
    </cfRule>
  </conditionalFormatting>
  <pageMargins left="0.7" right="0.7" top="0.75" bottom="0.75" header="0.3" footer="0.3"/>
  <pageSetup orientation="portrait" r:id="rId1"/>
  <headerFooter>
    <oddFooter>&amp;L_x000D_&amp;1#&amp;"Calibri"&amp;10&amp;K000000 Internal</oddFooter>
  </headerFooter>
  <extLst>
    <ext xmlns:x14="http://schemas.microsoft.com/office/spreadsheetml/2009/9/main" uri="{78C0D931-6437-407d-A8EE-F0AAD7539E65}">
      <x14:conditionalFormattings>
        <x14:conditionalFormatting xmlns:xm="http://schemas.microsoft.com/office/excel/2006/main">
          <x14:cfRule type="expression" priority="7" id="{9A708917-CDEC-4825-A84F-1EC7AB046A0D}">
            <xm:f>Questionnaire!$C$3="No"</xm:f>
            <x14:dxf>
              <font>
                <color theme="0" tint="-0.24994659260841701"/>
              </font>
              <fill>
                <patternFill>
                  <bgColor theme="0" tint="-0.24994659260841701"/>
                </patternFill>
              </fill>
            </x14:dxf>
          </x14:cfRule>
          <xm:sqref>D6:G6</xm:sqref>
        </x14:conditionalFormatting>
        <x14:conditionalFormatting xmlns:xm="http://schemas.microsoft.com/office/excel/2006/main">
          <x14:cfRule type="expression" priority="3" id="{2D1283ED-3523-4A65-80EE-F1642B5B16FA}">
            <xm:f>Questionnaire!$C$4="No"</xm:f>
            <x14:dxf>
              <font>
                <color theme="0" tint="-0.24994659260841701"/>
              </font>
              <fill>
                <patternFill>
                  <bgColor theme="0" tint="-0.24994659260841701"/>
                </patternFill>
              </fill>
            </x14:dxf>
          </x14:cfRule>
          <xm:sqref>D9:G9</xm:sqref>
        </x14:conditionalFormatting>
        <x14:conditionalFormatting xmlns:xm="http://schemas.microsoft.com/office/excel/2006/main">
          <x14:cfRule type="expression" priority="5" id="{46AB0EAF-D9E8-4AFE-A426-2F10209E9CCB}">
            <xm:f>Questionnaire!$C$5="No"</xm:f>
            <x14:dxf>
              <font>
                <color theme="0" tint="-0.24994659260841701"/>
              </font>
              <fill>
                <patternFill>
                  <bgColor theme="0" tint="-0.24994659260841701"/>
                </patternFill>
              </fill>
            </x14:dxf>
          </x14:cfRule>
          <xm:sqref>D11:G11</xm:sqref>
        </x14:conditionalFormatting>
        <x14:conditionalFormatting xmlns:xm="http://schemas.microsoft.com/office/excel/2006/main">
          <x14:cfRule type="cellIs" priority="23" operator="greaterThan" id="{E1451D57-F42A-47E0-A805-41D4D55EAA3B}">
            <xm:f>'Scoring sheet'!$H$12</xm:f>
            <x14:dxf>
              <fill>
                <patternFill>
                  <bgColor theme="9"/>
                </patternFill>
              </fill>
            </x14:dxf>
          </x14:cfRule>
          <x14:cfRule type="cellIs" priority="24" operator="between" id="{EA2B3EF6-6711-45A9-9BE3-1F21A7FCDC35}">
            <xm:f>'Scoring sheet'!$G$12</xm:f>
            <xm:f>'Scoring sheet'!$H$12</xm:f>
            <x14:dxf>
              <fill>
                <patternFill>
                  <bgColor theme="7"/>
                </patternFill>
              </fill>
            </x14:dxf>
          </x14:cfRule>
          <x14:cfRule type="cellIs" priority="25" operator="between" id="{0C5F3402-912C-43FC-ACF5-EE4929DAFC12}">
            <xm:f>'Scoring sheet'!$F$12</xm:f>
            <xm:f>'Scoring sheet'!$G$12</xm:f>
            <x14:dxf>
              <fill>
                <patternFill>
                  <bgColor theme="5"/>
                </patternFill>
              </fill>
            </x14:dxf>
          </x14:cfRule>
          <x14:cfRule type="cellIs" priority="26" operator="lessThan" id="{ED1B0F31-60F0-481B-ACAD-BE8AA6CB6A06}">
            <xm:f>'Scoring sheet'!$F$12</xm:f>
            <x14:dxf>
              <fill>
                <patternFill>
                  <fgColor rgb="FFFF4343"/>
                  <bgColor rgb="FFC00000"/>
                </patternFill>
              </fill>
            </x14:dxf>
          </x14:cfRule>
          <xm:sqref>F13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717210D-EE50-4B91-A15A-10672B1E3A55}">
          <x14:formula1>
            <xm:f>Dropdown!$B$2:$B$3</xm:f>
          </x14:formula1>
          <xm:sqref>E14:E1048576</xm:sqref>
        </x14:dataValidation>
        <x14:dataValidation type="list" allowBlank="1" showInputMessage="1" showErrorMessage="1" xr:uid="{1DFCBC9C-D851-401E-83D5-EDF9C402769F}">
          <x14:formula1>
            <xm:f>Dropdown!$B$2:$B$4</xm:f>
          </x14:formula1>
          <xm:sqref>E11 E5:E9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99B4-7A75-4261-B3F6-973F98A922CB}">
  <dimension ref="B2:F9"/>
  <sheetViews>
    <sheetView showGridLines="0" topLeftCell="A4" zoomScaleNormal="100" workbookViewId="0">
      <selection activeCell="D6" sqref="D6"/>
    </sheetView>
  </sheetViews>
  <sheetFormatPr defaultColWidth="8.7265625" defaultRowHeight="13" x14ac:dyDescent="0.35"/>
  <cols>
    <col min="1" max="1" width="2.453125" style="1" customWidth="1"/>
    <col min="2" max="2" width="1.7265625" style="1" bestFit="1" customWidth="1"/>
    <col min="3" max="3" width="26.81640625" style="2" customWidth="1"/>
    <col min="4" max="4" width="25.1796875" style="103" customWidth="1"/>
    <col min="5" max="5" width="11.7265625" style="156" customWidth="1"/>
    <col min="6" max="6" width="55.81640625" style="2" customWidth="1"/>
    <col min="7" max="7" width="8.7265625" style="1" customWidth="1"/>
    <col min="8" max="14" width="52.26953125" style="1" customWidth="1"/>
    <col min="15" max="16384" width="8.7265625" style="1"/>
  </cols>
  <sheetData>
    <row r="2" spans="2:6" ht="19" thickBot="1" x14ac:dyDescent="0.4">
      <c r="C2" s="73" t="s">
        <v>21</v>
      </c>
    </row>
    <row r="3" spans="2:6" ht="42.5" x14ac:dyDescent="0.35">
      <c r="B3" s="49"/>
      <c r="C3" s="44" t="s">
        <v>56</v>
      </c>
      <c r="D3" s="104" t="s">
        <v>57</v>
      </c>
      <c r="E3" s="157" t="s">
        <v>79</v>
      </c>
      <c r="F3" s="44" t="s">
        <v>59</v>
      </c>
    </row>
    <row r="4" spans="2:6" ht="52" x14ac:dyDescent="0.35">
      <c r="B4" s="46">
        <v>1</v>
      </c>
      <c r="C4" s="6" t="s">
        <v>97</v>
      </c>
      <c r="D4" s="109" t="s">
        <v>62</v>
      </c>
      <c r="E4" s="133">
        <f>IF(D4="YES",3,IF(D4="NO",0.001))</f>
        <v>1E-3</v>
      </c>
      <c r="F4" s="6" t="s">
        <v>200</v>
      </c>
    </row>
    <row r="5" spans="2:6" ht="39" x14ac:dyDescent="0.35">
      <c r="B5" s="74">
        <v>2</v>
      </c>
      <c r="C5" s="75" t="s">
        <v>98</v>
      </c>
      <c r="D5" s="114" t="s">
        <v>62</v>
      </c>
      <c r="E5" s="133">
        <f>IF(D5="YES",1,0)</f>
        <v>0</v>
      </c>
      <c r="F5" s="53" t="s">
        <v>201</v>
      </c>
    </row>
    <row r="6" spans="2:6" ht="65.5" thickBot="1" x14ac:dyDescent="0.4">
      <c r="B6" s="47">
        <v>4</v>
      </c>
      <c r="C6" s="48" t="s">
        <v>99</v>
      </c>
      <c r="D6" s="131" t="s">
        <v>62</v>
      </c>
      <c r="E6" s="158">
        <f>IF(D6="YES",1,0)</f>
        <v>0</v>
      </c>
      <c r="F6" s="48" t="s">
        <v>100</v>
      </c>
    </row>
    <row r="7" spans="2:6" ht="16.5" x14ac:dyDescent="0.35">
      <c r="D7" s="136" t="s">
        <v>77</v>
      </c>
      <c r="E7" s="159">
        <f>SUBTOTAL(9,E4:E6)</f>
        <v>1E-3</v>
      </c>
    </row>
    <row r="8" spans="2:6" ht="17" thickBot="1" x14ac:dyDescent="0.4">
      <c r="D8" s="147" t="s">
        <v>78</v>
      </c>
      <c r="E8" s="51">
        <f>E7/IF(AND(Questionnaire!C6="No",Questionnaire!C7="No"),0.001,IF(Questionnaire!C6="No",1,IF(Questionnaire!C7="No",4,5)))</f>
        <v>2.0000000000000001E-4</v>
      </c>
    </row>
    <row r="9" spans="2:6" x14ac:dyDescent="0.35">
      <c r="D9" s="2"/>
    </row>
  </sheetData>
  <sheetProtection algorithmName="SHA-512" hashValue="BQey/sjiKKJSljd4FMKMaSgz9YL447wInguREfg5ZLX/eyZZRtmcG5vORczXee+gV7lPb5xzoYm1u+lu491/rQ==" saltValue="0jEWEk5BWZH8MKJHqcibEg==" spinCount="100000" sheet="1" objects="1" scenarios="1"/>
  <conditionalFormatting sqref="A1:XFD1048576">
    <cfRule type="containsBlanks" dxfId="24" priority="1">
      <formula>LEN(TRIM(A1))=0</formula>
    </cfRule>
  </conditionalFormatting>
  <pageMargins left="0.7" right="0.7" top="0.75" bottom="0.75" header="0.3" footer="0.3"/>
  <pageSetup orientation="portrait" r:id="rId1"/>
  <headerFooter>
    <oddFooter>&amp;L_x000D_&amp;1#&amp;"Calibri"&amp;10&amp;K000000 Internal</oddFooter>
  </headerFooter>
  <extLst>
    <ext xmlns:x14="http://schemas.microsoft.com/office/spreadsheetml/2009/9/main" uri="{78C0D931-6437-407d-A8EE-F0AAD7539E65}">
      <x14:conditionalFormattings>
        <x14:conditionalFormatting xmlns:xm="http://schemas.microsoft.com/office/excel/2006/main">
          <x14:cfRule type="expression" priority="3" id="{13897021-A957-4A79-8D2C-2838721486ED}">
            <xm:f>Questionnaire!$C$6="No"</xm:f>
            <x14:dxf>
              <font>
                <color theme="0" tint="-0.24994659260841701"/>
              </font>
              <fill>
                <patternFill>
                  <bgColor theme="0" tint="-0.24994659260841701"/>
                </patternFill>
              </fill>
            </x14:dxf>
          </x14:cfRule>
          <xm:sqref>B4:F5</xm:sqref>
        </x14:conditionalFormatting>
        <x14:conditionalFormatting xmlns:xm="http://schemas.microsoft.com/office/excel/2006/main">
          <x14:cfRule type="expression" priority="2" id="{79457FC6-705E-43B1-93C9-C2917785C011}">
            <xm:f>Questionnaire!$C$7="No"</xm:f>
            <x14:dxf>
              <font>
                <color theme="0" tint="-0.24994659260841701"/>
              </font>
              <fill>
                <patternFill>
                  <bgColor theme="0" tint="-0.24994659260841701"/>
                </patternFill>
              </fill>
            </x14:dxf>
          </x14:cfRule>
          <xm:sqref>B6:F6</xm:sqref>
        </x14:conditionalFormatting>
        <x14:conditionalFormatting xmlns:xm="http://schemas.microsoft.com/office/excel/2006/main">
          <x14:cfRule type="cellIs" priority="4" operator="greaterThan" id="{7716F542-9423-4647-A524-4D4FAF29EA15}">
            <xm:f>'Scoring sheet'!$H$12</xm:f>
            <x14:dxf>
              <fill>
                <patternFill>
                  <bgColor theme="9"/>
                </patternFill>
              </fill>
            </x14:dxf>
          </x14:cfRule>
          <x14:cfRule type="cellIs" priority="5" operator="between" id="{870A575D-EEE2-4F7C-B186-21F66E1ADB37}">
            <xm:f>'Scoring sheet'!$G$12</xm:f>
            <xm:f>'Scoring sheet'!$H$12</xm:f>
            <x14:dxf>
              <fill>
                <patternFill>
                  <bgColor theme="7"/>
                </patternFill>
              </fill>
            </x14:dxf>
          </x14:cfRule>
          <x14:cfRule type="cellIs" priority="6" operator="between" id="{A87B19B6-F645-4C25-BCA1-DEF4A0AB12ED}">
            <xm:f>'Scoring sheet'!$F$12</xm:f>
            <xm:f>'Scoring sheet'!$G$12</xm:f>
            <x14:dxf>
              <fill>
                <patternFill>
                  <bgColor theme="5"/>
                </patternFill>
              </fill>
            </x14:dxf>
          </x14:cfRule>
          <x14:cfRule type="cellIs" priority="7" operator="lessThan" id="{6D5B0A68-7AE9-4275-BB0D-6498EDB1BFE4}">
            <xm:f>'Scoring sheet'!$F$12</xm:f>
            <x14:dxf>
              <fill>
                <patternFill>
                  <fgColor rgb="FFFF4343"/>
                  <bgColor rgb="FFC00000"/>
                </patternFill>
              </fill>
            </x14:dxf>
          </x14:cfRule>
          <xm:sqref>E8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2131F01-1019-4193-86EE-FBA30F2725F9}">
          <x14:formula1>
            <xm:f>Dropdown!$B$2:$B$4</xm:f>
          </x14:formula1>
          <xm:sqref>D4:D6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4D1D-4DC9-480A-B75D-F364FF4F3B8B}">
  <dimension ref="B2:F14"/>
  <sheetViews>
    <sheetView showGridLines="0" topLeftCell="B10" zoomScale="80" zoomScaleNormal="80" workbookViewId="0">
      <selection activeCell="D12" sqref="D12"/>
    </sheetView>
  </sheetViews>
  <sheetFormatPr defaultColWidth="8.7265625" defaultRowHeight="13" x14ac:dyDescent="0.35"/>
  <cols>
    <col min="1" max="1" width="8.7265625" style="1"/>
    <col min="2" max="2" width="1.7265625" style="1" bestFit="1" customWidth="1"/>
    <col min="3" max="3" width="44.54296875" style="2" bestFit="1" customWidth="1"/>
    <col min="4" max="4" width="26.7265625" style="103" customWidth="1"/>
    <col min="5" max="5" width="10.81640625" style="1" customWidth="1"/>
    <col min="6" max="6" width="65.1796875" style="2" customWidth="1"/>
    <col min="7" max="7" width="8.7265625" style="1" customWidth="1"/>
    <col min="8" max="14" width="52.26953125" style="1" customWidth="1"/>
    <col min="15" max="16384" width="8.7265625" style="1"/>
  </cols>
  <sheetData>
    <row r="2" spans="2:6" ht="21" thickBot="1" x14ac:dyDescent="0.4">
      <c r="C2" s="63" t="s">
        <v>101</v>
      </c>
    </row>
    <row r="3" spans="2:6" ht="42.5" x14ac:dyDescent="0.35">
      <c r="B3" s="59"/>
      <c r="C3" s="44" t="s">
        <v>56</v>
      </c>
      <c r="D3" s="104" t="s">
        <v>57</v>
      </c>
      <c r="E3" s="44" t="s">
        <v>79</v>
      </c>
      <c r="F3" s="50" t="s">
        <v>59</v>
      </c>
    </row>
    <row r="4" spans="2:6" ht="16.5" customHeight="1" x14ac:dyDescent="0.35">
      <c r="B4" s="148"/>
      <c r="C4" s="149" t="s">
        <v>102</v>
      </c>
      <c r="D4" s="151"/>
      <c r="E4" s="149"/>
      <c r="F4" s="150"/>
    </row>
    <row r="5" spans="2:6" ht="65" x14ac:dyDescent="0.35">
      <c r="B5" s="46">
        <v>1</v>
      </c>
      <c r="C5" s="26" t="s">
        <v>103</v>
      </c>
      <c r="D5" s="115" t="s">
        <v>62</v>
      </c>
      <c r="E5" s="64">
        <f>IF(D5="YES",2,0.01)</f>
        <v>0.01</v>
      </c>
      <c r="F5" s="60" t="s">
        <v>104</v>
      </c>
    </row>
    <row r="6" spans="2:6" ht="26" x14ac:dyDescent="0.35">
      <c r="B6" s="46">
        <v>2</v>
      </c>
      <c r="C6" s="26" t="s">
        <v>105</v>
      </c>
      <c r="D6" s="115" t="s">
        <v>62</v>
      </c>
      <c r="E6" s="64">
        <f>IF(D6="YES",2,0)</f>
        <v>0</v>
      </c>
      <c r="F6" s="60" t="s">
        <v>106</v>
      </c>
    </row>
    <row r="7" spans="2:6" ht="26" x14ac:dyDescent="0.35">
      <c r="B7" s="46">
        <v>3</v>
      </c>
      <c r="C7" s="26" t="s">
        <v>107</v>
      </c>
      <c r="D7" s="115" t="s">
        <v>62</v>
      </c>
      <c r="E7" s="64">
        <f>IF(D7="YES",1,0)</f>
        <v>0</v>
      </c>
      <c r="F7" s="60" t="s">
        <v>108</v>
      </c>
    </row>
    <row r="8" spans="2:6" ht="16.5" customHeight="1" x14ac:dyDescent="0.35">
      <c r="B8" s="148"/>
      <c r="C8" s="149" t="s">
        <v>109</v>
      </c>
      <c r="D8" s="151"/>
      <c r="E8" s="149"/>
      <c r="F8" s="150"/>
    </row>
    <row r="9" spans="2:6" ht="65" x14ac:dyDescent="0.35">
      <c r="B9" s="46">
        <v>4</v>
      </c>
      <c r="C9" s="26" t="s">
        <v>110</v>
      </c>
      <c r="D9" s="115" t="s">
        <v>62</v>
      </c>
      <c r="E9" s="64">
        <f>IF(D9="YES",2,0)</f>
        <v>0</v>
      </c>
      <c r="F9" s="60" t="s">
        <v>191</v>
      </c>
    </row>
    <row r="10" spans="2:6" ht="78" x14ac:dyDescent="0.35">
      <c r="B10" s="46">
        <v>5</v>
      </c>
      <c r="C10" s="26" t="s">
        <v>111</v>
      </c>
      <c r="D10" s="115" t="s">
        <v>62</v>
      </c>
      <c r="E10" s="64">
        <f>IF(D10="YES",1,0)</f>
        <v>0</v>
      </c>
      <c r="F10" s="60" t="s">
        <v>192</v>
      </c>
    </row>
    <row r="11" spans="2:6" ht="78" x14ac:dyDescent="0.35">
      <c r="B11" s="46">
        <v>6</v>
      </c>
      <c r="C11" s="26" t="s">
        <v>112</v>
      </c>
      <c r="D11" s="115" t="s">
        <v>62</v>
      </c>
      <c r="E11" s="64">
        <f>IF(D11="YES",1,0)</f>
        <v>0</v>
      </c>
      <c r="F11" s="60" t="s">
        <v>193</v>
      </c>
    </row>
    <row r="12" spans="2:6" ht="52.5" thickBot="1" x14ac:dyDescent="0.4">
      <c r="B12" s="47">
        <v>7</v>
      </c>
      <c r="C12" s="61" t="s">
        <v>113</v>
      </c>
      <c r="D12" s="152" t="s">
        <v>46</v>
      </c>
      <c r="E12" s="65">
        <f>IF(D12="NO",2,0)</f>
        <v>0</v>
      </c>
      <c r="F12" s="62" t="s">
        <v>114</v>
      </c>
    </row>
    <row r="13" spans="2:6" ht="16.5" x14ac:dyDescent="0.35">
      <c r="D13" s="153" t="s">
        <v>77</v>
      </c>
      <c r="E13" s="159">
        <f>SUM(E5:E12)</f>
        <v>0.01</v>
      </c>
    </row>
    <row r="14" spans="2:6" ht="17" thickBot="1" x14ac:dyDescent="0.4">
      <c r="D14" s="146" t="s">
        <v>78</v>
      </c>
      <c r="E14" s="51">
        <f>E13/IF(AND(Questionnaire!C8="No",Questionnaire!C9="No",Questionnaire!C10="No",Questionnaire!C11="No"),0.01,IF(AND(Questionnaire!C8="No",Questionnaire!C9="No",Questionnaire!C10="No"),3,IF(AND(Questionnaire!C8="No",Questionnaire!C9="No",Questionnaire!C11="No"),3,IF(AND(Questionnaire!C8="No",Questionnaire!C10="No",Questionnaire!C11="No"),4,IF(AND(Questionnaire!C9="No",Questionnaire!C10="No",Questionnaire!C11="No"),7,IF(AND(Questionnaire!C8="No",Questionnaire!C9="No"),4,IF(AND(Questionnaire!C8="No",Questionnaire!C10="No"),5,IF(AND(Questionnaire!C8="No",Questionnaire!C11="No"),5,IF(AND(Questionnaire!C9="No",Questionnaire!C10="No"),8,IF(AND(Questionnaire!C9="No",Questionnaire!C11="No"),8,IF(AND(Questionnaire!C10="No",Questionnaire!C11="No"),9,IF(Questionnaire!C8="No",6,IF(Questionnaire!C9="No",9,IF(Questionnaire!C10="No",10,IF(Questionnaire!C11="No",10,11)))))))))))))))</f>
        <v>9.0909090909090909E-4</v>
      </c>
    </row>
  </sheetData>
  <sheetProtection algorithmName="SHA-512" hashValue="VlTM7wEwnG1in1kxqMEw8hjWA+Eh5bQZXNzzDcO52bmpqtNZhGyhgk4TQy8mQNE4oZZNPenTkqGCon/aZBBM8A==" saltValue="xXphXfZ2EKTaRduIH53Cdg==" spinCount="100000" sheet="1" objects="1" scenarios="1"/>
  <conditionalFormatting sqref="A9:XFD1048576 A5:XFD7 A1:XFD3 A4:B4 G4:XFD4 A8:B8 G8:XFD8">
    <cfRule type="containsBlanks" dxfId="17" priority="13">
      <formula>LEN(TRIM(A1))=0</formula>
    </cfRule>
  </conditionalFormatting>
  <pageMargins left="0.7" right="0.7" top="0.75" bottom="0.75" header="0.3" footer="0.3"/>
  <pageSetup orientation="portrait" r:id="rId1"/>
  <headerFooter>
    <oddFooter>&amp;L_x000D_&amp;1#&amp;"Calibri"&amp;10&amp;K000000 Internal</oddFooter>
  </headerFooter>
  <extLst>
    <ext xmlns:x14="http://schemas.microsoft.com/office/spreadsheetml/2009/9/main" uri="{78C0D931-6437-407d-A8EE-F0AAD7539E65}">
      <x14:conditionalFormattings>
        <x14:conditionalFormatting xmlns:xm="http://schemas.microsoft.com/office/excel/2006/main">
          <x14:cfRule type="expression" priority="8" id="{5044BF8B-4182-4DCB-A834-49A150167AF2}">
            <xm:f>Questionnaire!$C$8="No"</xm:f>
            <x14:dxf>
              <font>
                <color theme="0" tint="-0.24994659260841701"/>
              </font>
              <fill>
                <patternFill>
                  <bgColor theme="0" tint="-0.24994659260841701"/>
                </patternFill>
              </fill>
            </x14:dxf>
          </x14:cfRule>
          <xm:sqref>C5:F7</xm:sqref>
        </x14:conditionalFormatting>
        <x14:conditionalFormatting xmlns:xm="http://schemas.microsoft.com/office/excel/2006/main">
          <x14:cfRule type="expression" priority="7" id="{DFB6713C-2443-4004-86D0-0E9052A9BB0A}">
            <xm:f>Questionnaire!$C$9="No"</xm:f>
            <x14:dxf>
              <font>
                <color theme="0" tint="-0.24994659260841701"/>
              </font>
              <fill>
                <patternFill>
                  <bgColor theme="0" tint="-0.24994659260841701"/>
                </patternFill>
              </fill>
            </x14:dxf>
          </x14:cfRule>
          <xm:sqref>C9:F9</xm:sqref>
        </x14:conditionalFormatting>
        <x14:conditionalFormatting xmlns:xm="http://schemas.microsoft.com/office/excel/2006/main">
          <x14:cfRule type="expression" priority="6" id="{4A78F5ED-4D7D-4D40-8675-7CD8BBCFEE6D}">
            <xm:f>Questionnaire!$C$10="No"</xm:f>
            <x14:dxf>
              <font>
                <color theme="0" tint="-0.24994659260841701"/>
              </font>
              <fill>
                <patternFill>
                  <bgColor theme="0" tint="-0.24994659260841701"/>
                </patternFill>
              </fill>
            </x14:dxf>
          </x14:cfRule>
          <xm:sqref>C10:F10</xm:sqref>
        </x14:conditionalFormatting>
        <x14:conditionalFormatting xmlns:xm="http://schemas.microsoft.com/office/excel/2006/main">
          <x14:cfRule type="expression" priority="5" id="{A5B892CF-C82B-45FE-AD25-852991C66EB2}">
            <xm:f>Questionnaire!$C$11="No"</xm:f>
            <x14:dxf>
              <font>
                <color theme="0" tint="-0.24994659260841701"/>
              </font>
              <fill>
                <patternFill>
                  <bgColor theme="0" tint="-0.24994659260841701"/>
                </patternFill>
              </fill>
            </x14:dxf>
          </x14:cfRule>
          <xm:sqref>C11:F11</xm:sqref>
        </x14:conditionalFormatting>
        <x14:conditionalFormatting xmlns:xm="http://schemas.microsoft.com/office/excel/2006/main">
          <x14:cfRule type="expression" priority="4" id="{1B91B35B-B40A-441D-A43C-2B5FA0994B71}">
            <xm:f>AND(Questionnaire!$C$8="No",Questionnaire!$C$9="No",Questionnaire!$C$10="No",Questionnaire!$C$11="No")</xm:f>
            <x14:dxf>
              <font>
                <color theme="0" tint="-0.24994659260841701"/>
              </font>
              <fill>
                <patternFill>
                  <bgColor theme="0" tint="-0.24994659260841701"/>
                </patternFill>
              </fill>
            </x14:dxf>
          </x14:cfRule>
          <xm:sqref>C12:F12</xm:sqref>
        </x14:conditionalFormatting>
        <x14:conditionalFormatting xmlns:xm="http://schemas.microsoft.com/office/excel/2006/main">
          <x14:cfRule type="cellIs" priority="9" operator="greaterThan" id="{CC89125C-161B-4B71-881D-4FE759E1B995}">
            <xm:f>'Scoring sheet'!$H$12</xm:f>
            <x14:dxf>
              <fill>
                <patternFill>
                  <bgColor theme="9"/>
                </patternFill>
              </fill>
            </x14:dxf>
          </x14:cfRule>
          <x14:cfRule type="cellIs" priority="10" operator="between" id="{5CD1AA06-D361-4A4B-B291-7DC5B9E55541}">
            <xm:f>'Scoring sheet'!$G$12</xm:f>
            <xm:f>'Scoring sheet'!$H$12</xm:f>
            <x14:dxf>
              <fill>
                <patternFill>
                  <bgColor theme="7"/>
                </patternFill>
              </fill>
            </x14:dxf>
          </x14:cfRule>
          <x14:cfRule type="cellIs" priority="11" operator="between" id="{F4441BC0-D0C5-4C28-99F8-4884F33C75C4}">
            <xm:f>'Scoring sheet'!$F$12</xm:f>
            <xm:f>'Scoring sheet'!$G$12</xm:f>
            <x14:dxf>
              <fill>
                <patternFill>
                  <bgColor theme="5"/>
                </patternFill>
              </fill>
            </x14:dxf>
          </x14:cfRule>
          <x14:cfRule type="cellIs" priority="12" operator="lessThan" id="{B294D38F-008E-40E1-A723-6B91E54822F1}">
            <xm:f>'Scoring sheet'!$F$12</xm:f>
            <x14:dxf>
              <fill>
                <patternFill>
                  <fgColor rgb="FFFF4343"/>
                  <bgColor rgb="FFC00000"/>
                </patternFill>
              </fill>
            </x14:dxf>
          </x14:cfRule>
          <xm:sqref>E14</xm:sqref>
        </x14:conditionalFormatting>
        <x14:conditionalFormatting xmlns:xm="http://schemas.microsoft.com/office/excel/2006/main">
          <x14:cfRule type="expression" priority="3" id="{67B1B4C9-1366-4C78-A417-9D33FB3F1FA5}">
            <xm:f>Questionnaire!$C$9="No"</xm:f>
            <x14:dxf>
              <font>
                <color theme="0" tint="-0.24994659260841701"/>
              </font>
              <fill>
                <patternFill>
                  <bgColor theme="0" tint="-0.24994659260841701"/>
                </patternFill>
              </fill>
            </x14:dxf>
          </x14:cfRule>
          <xm:sqref>F5:F7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774C405-E82A-4AEA-8FB1-17E00977AFC9}">
          <x14:formula1>
            <xm:f>Dropdown!$B$2:$B$4</xm:f>
          </x14:formula1>
          <xm:sqref>D5:D12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0CF3B-DE3B-44F4-85D5-80D384C9A676}">
  <dimension ref="A2:K27"/>
  <sheetViews>
    <sheetView showGridLines="0" topLeftCell="A7" zoomScaleNormal="100" workbookViewId="0">
      <selection activeCell="C8" sqref="C8"/>
    </sheetView>
  </sheetViews>
  <sheetFormatPr defaultColWidth="8.7265625" defaultRowHeight="13" customHeight="1" x14ac:dyDescent="0.35"/>
  <cols>
    <col min="1" max="1" width="4.453125" style="1" customWidth="1"/>
    <col min="2" max="2" width="26.7265625" style="2" customWidth="1"/>
    <col min="3" max="3" width="22.453125" style="103" customWidth="1"/>
    <col min="4" max="4" width="11.7265625" style="1" customWidth="1"/>
    <col min="5" max="5" width="65" style="2" customWidth="1"/>
    <col min="6" max="6" width="7.7265625" style="1" customWidth="1"/>
    <col min="7" max="9" width="8.7265625" style="1" hidden="1" customWidth="1"/>
    <col min="10" max="11" width="52.26953125" style="1" hidden="1" customWidth="1"/>
    <col min="12" max="16384" width="8.7265625" style="1"/>
  </cols>
  <sheetData>
    <row r="2" spans="1:10" ht="19" thickBot="1" x14ac:dyDescent="0.4">
      <c r="B2" s="73" t="s">
        <v>34</v>
      </c>
    </row>
    <row r="3" spans="1:10" s="3" customFormat="1" ht="55.5" x14ac:dyDescent="0.35">
      <c r="A3" s="43"/>
      <c r="B3" s="44" t="s">
        <v>56</v>
      </c>
      <c r="C3" s="104" t="s">
        <v>57</v>
      </c>
      <c r="D3" s="50" t="s">
        <v>79</v>
      </c>
      <c r="E3" s="44" t="s">
        <v>59</v>
      </c>
    </row>
    <row r="4" spans="1:10" ht="65" x14ac:dyDescent="0.35">
      <c r="A4" s="46">
        <v>1</v>
      </c>
      <c r="B4" s="4" t="s">
        <v>115</v>
      </c>
      <c r="C4" s="109" t="s">
        <v>62</v>
      </c>
      <c r="D4" s="56">
        <f>IF(C4="YES",3,0)</f>
        <v>0</v>
      </c>
      <c r="E4" s="5" t="s">
        <v>194</v>
      </c>
      <c r="H4" s="1" t="s">
        <v>116</v>
      </c>
      <c r="J4" s="2"/>
    </row>
    <row r="5" spans="1:10" ht="91" x14ac:dyDescent="0.35">
      <c r="A5" s="46">
        <v>2</v>
      </c>
      <c r="B5" s="4" t="s">
        <v>117</v>
      </c>
      <c r="C5" s="109" t="s">
        <v>62</v>
      </c>
      <c r="D5" s="56">
        <f>IF(C5="YES",3,0)</f>
        <v>0</v>
      </c>
      <c r="E5" s="5" t="s">
        <v>202</v>
      </c>
    </row>
    <row r="6" spans="1:10" ht="39" x14ac:dyDescent="0.35">
      <c r="A6" s="46">
        <v>3</v>
      </c>
      <c r="B6" s="4" t="s">
        <v>118</v>
      </c>
      <c r="C6" s="109" t="s">
        <v>62</v>
      </c>
      <c r="D6" s="56">
        <f>IF(C6="YES",2,0)</f>
        <v>0</v>
      </c>
      <c r="E6" s="4" t="s">
        <v>203</v>
      </c>
      <c r="H6" s="1" t="s">
        <v>82</v>
      </c>
    </row>
    <row r="7" spans="1:10" ht="52" x14ac:dyDescent="0.35">
      <c r="A7" s="46">
        <v>4</v>
      </c>
      <c r="B7" s="4" t="s">
        <v>119</v>
      </c>
      <c r="C7" s="109" t="s">
        <v>62</v>
      </c>
      <c r="D7" s="56">
        <f>IF(C7="YES",2,0)</f>
        <v>0</v>
      </c>
      <c r="E7" s="4" t="s">
        <v>120</v>
      </c>
    </row>
    <row r="8" spans="1:10" ht="91.5" thickBot="1" x14ac:dyDescent="0.4">
      <c r="A8" s="47">
        <v>5</v>
      </c>
      <c r="B8" s="45" t="s">
        <v>121</v>
      </c>
      <c r="C8" s="131" t="s">
        <v>62</v>
      </c>
      <c r="D8" s="57">
        <f>IF(C8="YES",1,0)</f>
        <v>0</v>
      </c>
      <c r="E8" s="45" t="s">
        <v>204</v>
      </c>
    </row>
    <row r="9" spans="1:10" ht="16.5" x14ac:dyDescent="0.35">
      <c r="C9" s="154" t="s">
        <v>77</v>
      </c>
      <c r="D9" s="58">
        <f>SUBTOTAL(9,D4:D8)</f>
        <v>0</v>
      </c>
      <c r="E9" s="1"/>
    </row>
    <row r="10" spans="1:10" ht="17" thickBot="1" x14ac:dyDescent="0.4">
      <c r="C10" s="155" t="s">
        <v>78</v>
      </c>
      <c r="D10" s="51">
        <f>D9/11</f>
        <v>0</v>
      </c>
      <c r="E10" s="1"/>
    </row>
    <row r="11" spans="1:10" x14ac:dyDescent="0.35"/>
    <row r="12" spans="1:10" x14ac:dyDescent="0.35"/>
    <row r="13" spans="1:10" x14ac:dyDescent="0.35"/>
    <row r="14" spans="1:10" x14ac:dyDescent="0.35"/>
    <row r="15" spans="1:10" x14ac:dyDescent="0.35"/>
    <row r="16" spans="1:10"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sheetData>
  <sheetProtection algorithmName="SHA-512" hashValue="wRkophV5f9XFtH3mR+/2ZD0/sB4pJL1ynLIhY3IGzIt0P1XuqJlwVn3hye3Qj+Jx5T1nZODKIDhqRqXw1j3tOA==" saltValue="PjAz3vtmxy5fnUnEoSfdgQ==" spinCount="100000" sheet="1" objects="1" scenarios="1"/>
  <conditionalFormatting sqref="A1:XFD1048576">
    <cfRule type="containsBlanks" dxfId="6" priority="6">
      <formula>LEN(TRIM(A1))=0</formula>
    </cfRule>
  </conditionalFormatting>
  <pageMargins left="0.7" right="0.7" top="0.75" bottom="0.75" header="0.3" footer="0.3"/>
  <headerFooter>
    <oddFooter>&amp;L_x000D_&amp;1#&amp;"Calibri"&amp;10&amp;K000000 Internal</oddFooter>
  </headerFooter>
  <drawing r:id="rId1"/>
  <extLst>
    <ext xmlns:x14="http://schemas.microsoft.com/office/spreadsheetml/2009/9/main" uri="{78C0D931-6437-407d-A8EE-F0AAD7539E65}">
      <x14:conditionalFormattings>
        <x14:conditionalFormatting xmlns:xm="http://schemas.microsoft.com/office/excel/2006/main">
          <x14:cfRule type="cellIs" priority="2" operator="lessThan" id="{AF7515C5-F176-4CFC-BCAC-1009600F1A98}">
            <xm:f>'Scoring sheet'!$F$12</xm:f>
            <x14:dxf>
              <fill>
                <patternFill>
                  <bgColor rgb="FFC00000"/>
                </patternFill>
              </fill>
            </x14:dxf>
          </x14:cfRule>
          <x14:cfRule type="cellIs" priority="3" operator="between" id="{6F65495D-A4AE-454A-8835-40FAF286011C}">
            <xm:f>'Scoring sheet'!$F$12</xm:f>
            <xm:f>'Scoring sheet'!$G$12</xm:f>
            <x14:dxf>
              <fill>
                <patternFill>
                  <bgColor theme="5"/>
                </patternFill>
              </fill>
            </x14:dxf>
          </x14:cfRule>
          <x14:cfRule type="cellIs" priority="4" operator="between" id="{1BF00562-8079-4B17-9A58-33612DC9428C}">
            <xm:f>'Scoring sheet'!$G$12</xm:f>
            <xm:f>'Scoring sheet'!$H$12</xm:f>
            <x14:dxf>
              <fill>
                <patternFill>
                  <bgColor theme="7"/>
                </patternFill>
              </fill>
            </x14:dxf>
          </x14:cfRule>
          <x14:cfRule type="cellIs" priority="5" operator="greaterThan" id="{6017987D-28C7-474F-A9DB-159B6E1825DF}">
            <xm:f>'Scoring sheet'!$H$12</xm:f>
            <x14:dxf>
              <fill>
                <patternFill>
                  <bgColor theme="9"/>
                </patternFill>
              </fill>
            </x14:dxf>
          </x14:cfRule>
          <xm:sqref>D10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AB68851-4964-4EF2-9D10-C10B1EE1C02B}">
          <x14:formula1>
            <xm:f>Dropdown!$B$2:$B$4</xm:f>
          </x14:formula1>
          <xm:sqref>C4:C8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302e85-192c-4bb9-8ec5-386268d72ee1" xsi:nil="true"/>
    <lcf76f155ced4ddcb4097134ff3c332f xmlns="25def73c-e65c-4691-afc2-92536cab6cee">
      <Terms xmlns="http://schemas.microsoft.com/office/infopath/2007/PartnerControls"/>
    </lcf76f155ced4ddcb4097134ff3c332f>
    <SharedWithUsers xmlns="0a302e85-192c-4bb9-8ec5-386268d72ee1">
      <UserInfo>
        <DisplayName>Aldo SPAINI</DisplayName>
        <AccountId>282</AccountId>
        <AccountType/>
      </UserInfo>
      <UserInfo>
        <DisplayName>Alessio PAGLIARINI</DisplayName>
        <AccountId>373</AccountId>
        <AccountType/>
      </UserInfo>
      <UserInfo>
        <DisplayName>Channon HACHANDI</DisplayName>
        <AccountId>1417</AccountId>
        <AccountType/>
      </UserInfo>
      <UserInfo>
        <DisplayName>Aino PARTANEN</DisplayName>
        <AccountId>1420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1D0C806C8FC04FAD77C40739841E6D" ma:contentTypeVersion="21" ma:contentTypeDescription="Create a new document." ma:contentTypeScope="" ma:versionID="b64596e3a2179452f0614f137948d37e">
  <xsd:schema xmlns:xsd="http://www.w3.org/2001/XMLSchema" xmlns:xs="http://www.w3.org/2001/XMLSchema" xmlns:p="http://schemas.microsoft.com/office/2006/metadata/properties" xmlns:ns2="25def73c-e65c-4691-afc2-92536cab6cee" xmlns:ns3="0a302e85-192c-4bb9-8ec5-386268d72ee1" targetNamespace="http://schemas.microsoft.com/office/2006/metadata/properties" ma:root="true" ma:fieldsID="727241b183aeeb210c58158de2bc3dd8" ns2:_="" ns3:_="">
    <xsd:import namespace="25def73c-e65c-4691-afc2-92536cab6cee"/>
    <xsd:import namespace="0a302e85-192c-4bb9-8ec5-386268d72e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ef73c-e65c-4691-afc2-92536cab6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302e85-192c-4bb9-8ec5-386268d72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557c61f-69e1-415d-8e19-8295a9fa0401}" ma:internalName="TaxCatchAll" ma:showField="CatchAllData" ma:web="0a302e85-192c-4bb9-8ec5-386268d72e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9BD102-8C30-4E22-9DB7-FF4A0788D110}">
  <ds:schemaRefs>
    <ds:schemaRef ds:uri="http://schemas.microsoft.com/sharepoint/v3/contenttype/forms"/>
  </ds:schemaRefs>
</ds:datastoreItem>
</file>

<file path=customXml/itemProps2.xml><?xml version="1.0" encoding="utf-8"?>
<ds:datastoreItem xmlns:ds="http://schemas.openxmlformats.org/officeDocument/2006/customXml" ds:itemID="{B767AF97-8A5C-46E7-BDBE-8B9224CF9D6F}">
  <ds:schemaRefs>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0a302e85-192c-4bb9-8ec5-386268d72ee1"/>
    <ds:schemaRef ds:uri="25def73c-e65c-4691-afc2-92536cab6cee"/>
    <ds:schemaRef ds:uri="http://schemas.microsoft.com/office/2006/metadata/properties"/>
  </ds:schemaRefs>
</ds:datastoreItem>
</file>

<file path=customXml/itemProps3.xml><?xml version="1.0" encoding="utf-8"?>
<ds:datastoreItem xmlns:ds="http://schemas.openxmlformats.org/officeDocument/2006/customXml" ds:itemID="{F2BBC1FD-6F01-4551-8C31-094693971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ef73c-e65c-4691-afc2-92536cab6cee"/>
    <ds:schemaRef ds:uri="0a302e85-192c-4bb9-8ec5-386268d72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Scoring sheet</vt:lpstr>
      <vt:lpstr>Questionnaire</vt:lpstr>
      <vt:lpstr>1-Behaviour (quick &amp; low-cost)</vt:lpstr>
      <vt:lpstr>2-Lighting</vt:lpstr>
      <vt:lpstr>3-Cooling, generators</vt:lpstr>
      <vt:lpstr>4-IT equipment</vt:lpstr>
      <vt:lpstr>5-Other appliances</vt:lpstr>
      <vt:lpstr>6-Insulation</vt:lpstr>
      <vt:lpstr>Dropdown</vt:lpstr>
      <vt:lpstr>7-Resources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Michela BALZINO</dc:creator>
  <cp:keywords/>
  <dc:description/>
  <cp:lastModifiedBy>Nora Steurer</cp:lastModifiedBy>
  <cp:revision/>
  <dcterms:created xsi:type="dcterms:W3CDTF">2024-01-12T10:27:49Z</dcterms:created>
  <dcterms:modified xsi:type="dcterms:W3CDTF">2025-11-17T13:40:53Z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0x010100F31D0C806C8FC04FAD77C40739841E6D</vt:lpwstr>
  </property>
  <property fmtid="{D5CDD505-2E9C-101B-9397-08002B2CF9AE}" pid="3" name="MediaServiceImageTags">
    <vt:lpwstr/>
  </property>
  <property fmtid="{D5CDD505-2E9C-101B-9397-08002B2CF9AE}" pid="4" name="MSIP_Label_6627b15a-80ec-4ef7-8353-f32e3c89bf3e_Enabled">
    <vt:lpwstr>true</vt:lpwstr>
  </property>
  <property fmtid="{D5CDD505-2E9C-101B-9397-08002B2CF9AE}" pid="5" name="MSIP_Label_6627b15a-80ec-4ef7-8353-f32e3c89bf3e_SetDate">
    <vt:lpwstr>2025-09-24T12:42:25Z</vt:lpwstr>
  </property>
  <property fmtid="{D5CDD505-2E9C-101B-9397-08002B2CF9AE}" pid="6" name="MSIP_Label_6627b15a-80ec-4ef7-8353-f32e3c89bf3e_Method">
    <vt:lpwstr>Privileged</vt:lpwstr>
  </property>
  <property fmtid="{D5CDD505-2E9C-101B-9397-08002B2CF9AE}" pid="7" name="MSIP_Label_6627b15a-80ec-4ef7-8353-f32e3c89bf3e_Name">
    <vt:lpwstr>IFRC Internal</vt:lpwstr>
  </property>
  <property fmtid="{D5CDD505-2E9C-101B-9397-08002B2CF9AE}" pid="8" name="MSIP_Label_6627b15a-80ec-4ef7-8353-f32e3c89bf3e_SiteId">
    <vt:lpwstr>a2b53be5-734e-4e6c-ab0d-d184f60fd917</vt:lpwstr>
  </property>
  <property fmtid="{D5CDD505-2E9C-101B-9397-08002B2CF9AE}" pid="9" name="MSIP_Label_6627b15a-80ec-4ef7-8353-f32e3c89bf3e_ActionId">
    <vt:lpwstr>e20c44f1-9f3d-4243-aa30-a40c5a22b7cb</vt:lpwstr>
  </property>
  <property fmtid="{D5CDD505-2E9C-101B-9397-08002B2CF9AE}" pid="10" name="MSIP_Label_6627b15a-80ec-4ef7-8353-f32e3c89bf3e_ContentBits">
    <vt:lpwstr>2</vt:lpwstr>
  </property>
  <property fmtid="{D5CDD505-2E9C-101B-9397-08002B2CF9AE}" pid="11" name="MSIP_Label_6627b15a-80ec-4ef7-8353-f32e3c89bf3e_Tag">
    <vt:lpwstr>10, 0, 1, 1</vt:lpwstr>
  </property>
  <property fmtid="{D5CDD505-2E9C-101B-9397-08002B2CF9AE}" pid="12" name="MSIP_Label_2a3a108f-898d-4589-9ebc-7ee3b46df9b8_Enabled">
    <vt:lpwstr>true</vt:lpwstr>
  </property>
  <property fmtid="{D5CDD505-2E9C-101B-9397-08002B2CF9AE}" pid="13" name="MSIP_Label_2a3a108f-898d-4589-9ebc-7ee3b46df9b8_SetDate">
    <vt:lpwstr>2025-11-04T17:13:53Z</vt:lpwstr>
  </property>
  <property fmtid="{D5CDD505-2E9C-101B-9397-08002B2CF9AE}" pid="14" name="MSIP_Label_2a3a108f-898d-4589-9ebc-7ee3b46df9b8_Method">
    <vt:lpwstr>Standard</vt:lpwstr>
  </property>
  <property fmtid="{D5CDD505-2E9C-101B-9397-08002B2CF9AE}" pid="15" name="MSIP_Label_2a3a108f-898d-4589-9ebc-7ee3b46df9b8_Name">
    <vt:lpwstr>Official use only</vt:lpwstr>
  </property>
  <property fmtid="{D5CDD505-2E9C-101B-9397-08002B2CF9AE}" pid="16" name="MSIP_Label_2a3a108f-898d-4589-9ebc-7ee3b46df9b8_SiteId">
    <vt:lpwstr>462ad9ae-d7d9-4206-b874-71b1e079776f</vt:lpwstr>
  </property>
  <property fmtid="{D5CDD505-2E9C-101B-9397-08002B2CF9AE}" pid="17" name="MSIP_Label_2a3a108f-898d-4589-9ebc-7ee3b46df9b8_ActionId">
    <vt:lpwstr>b248fcf4-e398-421d-8960-a3324f3febce</vt:lpwstr>
  </property>
  <property fmtid="{D5CDD505-2E9C-101B-9397-08002B2CF9AE}" pid="18" name="MSIP_Label_2a3a108f-898d-4589-9ebc-7ee3b46df9b8_ContentBits">
    <vt:lpwstr>0</vt:lpwstr>
  </property>
  <property fmtid="{D5CDD505-2E9C-101B-9397-08002B2CF9AE}" pid="19" name="MSIP_Label_2a3a108f-898d-4589-9ebc-7ee3b46df9b8_Tag">
    <vt:lpwstr>10, 3, 0, 2</vt:lpwstr>
  </property>
</Properties>
</file>