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ynveen\Dropbox (United Nations HC)\Global\2018 Coordination Toolkit\Stage 1\Section 1G_Strategy Development\"/>
    </mc:Choice>
  </mc:AlternateContent>
  <bookViews>
    <workbookView xWindow="0" yWindow="0" windowWidth="20496" windowHeight="7416" firstSheet="1" activeTab="1"/>
  </bookViews>
  <sheets>
    <sheet name="Revision and Comments" sheetId="1" state="hidden" r:id="rId1"/>
    <sheet name="Draft Overall Matrix" sheetId="4" r:id="rId2"/>
    <sheet name="choices" sheetId="2" state="hidden" r:id="rId3"/>
    <sheet name="Sheet1" sheetId="3" state="hidden" r:id="rId4"/>
  </sheets>
  <definedNames>
    <definedName name="_xlnm.Print_Area" localSheetId="1">'Draft Overall Matrix'!$A$1:$J$37</definedName>
    <definedName name="_xlnm.Print_Area" localSheetId="0">'Revision and Comments'!$A$1:$M$33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6" i="4" l="1"/>
  <c r="I56" i="4" s="1"/>
  <c r="I49" i="4"/>
  <c r="I51" i="4" s="1"/>
  <c r="T4" i="1" l="1"/>
  <c r="O34" i="1"/>
  <c r="Q34" i="1" s="1"/>
  <c r="O12" i="1"/>
  <c r="Q12" i="1" s="1"/>
  <c r="O4" i="1"/>
  <c r="Q4" i="1" s="1"/>
  <c r="I46" i="1"/>
  <c r="I48" i="1" s="1"/>
  <c r="K48" i="1" s="1"/>
  <c r="Q28" i="1"/>
  <c r="O50" i="1"/>
  <c r="P50" i="1" s="1"/>
  <c r="H53" i="1"/>
  <c r="I53" i="1" s="1"/>
  <c r="K53" i="1" s="1"/>
  <c r="O5" i="1"/>
  <c r="Q5" i="1" s="1"/>
  <c r="Q8" i="1"/>
  <c r="Q9" i="1"/>
  <c r="Q10" i="1"/>
  <c r="Q11" i="1"/>
  <c r="Q13" i="1"/>
  <c r="Q19" i="1"/>
  <c r="Q30" i="1"/>
  <c r="Q31" i="1"/>
  <c r="Q32" i="1"/>
  <c r="Q33" i="1"/>
  <c r="Q35" i="1"/>
  <c r="Q36" i="1" l="1"/>
  <c r="O48" i="1"/>
</calcChain>
</file>

<file path=xl/comments1.xml><?xml version="1.0" encoding="utf-8"?>
<comments xmlns="http://schemas.openxmlformats.org/spreadsheetml/2006/main">
  <authors>
    <author>Igor Chantefort</author>
  </authors>
  <commentList>
    <comment ref="G4" authorId="0" shapeId="0">
      <text>
        <r>
          <rPr>
            <b/>
            <sz val="9"/>
            <color indexed="81"/>
            <rFont val="Tahoma"/>
            <family val="2"/>
          </rPr>
          <t>Igor Chantefort:</t>
        </r>
        <r>
          <rPr>
            <sz val="9"/>
            <color indexed="81"/>
            <rFont val="Tahoma"/>
            <family val="2"/>
          </rPr>
          <t xml:space="preserve">
price per update of the wnterisation guideline (NFI, bedding)
+/- 10%</t>
        </r>
      </text>
    </comment>
    <comment ref="J4" authorId="0" shapeId="0">
      <text>
        <r>
          <rPr>
            <b/>
            <sz val="9"/>
            <color indexed="81"/>
            <rFont val="Tahoma"/>
            <family val="2"/>
          </rPr>
          <t>Igor Chantefort:</t>
        </r>
        <r>
          <rPr>
            <sz val="9"/>
            <color indexed="81"/>
            <rFont val="Tahoma"/>
            <family val="2"/>
          </rPr>
          <t xml:space="preserve">
not restricted to this category</t>
        </r>
      </text>
    </comment>
    <comment ref="G13" authorId="0" shapeId="0">
      <text>
        <r>
          <rPr>
            <b/>
            <sz val="9"/>
            <color indexed="81"/>
            <rFont val="Tahoma"/>
            <family val="2"/>
          </rPr>
          <t>Igor Chantefort:</t>
        </r>
        <r>
          <rPr>
            <sz val="9"/>
            <color indexed="81"/>
            <rFont val="Tahoma"/>
            <family val="2"/>
          </rPr>
          <t xml:space="preserve">
price up dated per guideline</t>
        </r>
      </text>
    </comment>
    <comment ref="C33" authorId="0" shapeId="0">
      <text>
        <r>
          <rPr>
            <b/>
            <sz val="9"/>
            <color indexed="81"/>
            <rFont val="Tahoma"/>
            <family val="2"/>
          </rPr>
          <t>Igor Chantefort:</t>
        </r>
        <r>
          <rPr>
            <sz val="9"/>
            <color indexed="81"/>
            <rFont val="Tahoma"/>
            <family val="2"/>
          </rPr>
          <t xml:space="preserve">
to be merged in 1 line: Contingency stock
</t>
        </r>
      </text>
    </comment>
    <comment ref="D33" authorId="0" shapeId="0">
      <text>
        <r>
          <rPr>
            <b/>
            <sz val="9"/>
            <color indexed="81"/>
            <rFont val="Tahoma"/>
            <family val="2"/>
          </rPr>
          <t>Igor Chantefort:</t>
        </r>
        <r>
          <rPr>
            <sz val="9"/>
            <color indexed="81"/>
            <rFont val="Tahoma"/>
            <family val="2"/>
          </rPr>
          <t xml:space="preserve">
add the list of different kits: a) bedding, b) clothings etc.</t>
        </r>
      </text>
    </comment>
    <comment ref="G33" authorId="0" shapeId="0">
      <text>
        <r>
          <rPr>
            <b/>
            <sz val="9"/>
            <color indexed="81"/>
            <rFont val="Tahoma"/>
            <family val="2"/>
          </rPr>
          <t>Igor Chantefort:</t>
        </r>
        <r>
          <rPr>
            <sz val="9"/>
            <color indexed="81"/>
            <rFont val="Tahoma"/>
            <family val="2"/>
          </rPr>
          <t xml:space="preserve">
put same prices but all in 1 cell
</t>
        </r>
      </text>
    </comment>
  </commentList>
</comments>
</file>

<file path=xl/sharedStrings.xml><?xml version="1.0" encoding="utf-8"?>
<sst xmlns="http://schemas.openxmlformats.org/spreadsheetml/2006/main" count="398" uniqueCount="232">
  <si>
    <t xml:space="preserve">Response </t>
  </si>
  <si>
    <t>#</t>
  </si>
  <si>
    <t>Definition</t>
  </si>
  <si>
    <t>Cost</t>
  </si>
  <si>
    <t>Area of intervention</t>
  </si>
  <si>
    <t xml:space="preserve">Duration / implementation </t>
  </si>
  <si>
    <t>Collective Center winterization</t>
  </si>
  <si>
    <t>Accent on 5 oblast of the east.</t>
  </si>
  <si>
    <t>Collective Center Management</t>
  </si>
  <si>
    <t>300 to 400 light repair</t>
  </si>
  <si>
    <t>Acute Emergency repairs</t>
  </si>
  <si>
    <t>40 to 80 USD</t>
  </si>
  <si>
    <t>Half day / houses</t>
  </si>
  <si>
    <t>16 USD linen</t>
  </si>
  <si>
    <t>8 USD blanket</t>
  </si>
  <si>
    <t> Accent on 5 oblast of the east.</t>
  </si>
  <si>
    <t>Referral to HF</t>
  </si>
  <si>
    <t>HH/ind.</t>
  </si>
  <si>
    <t>Contingency Plastic sheeting</t>
  </si>
  <si>
    <t>Contingency stockpille bedding</t>
  </si>
  <si>
    <t>Contingency stockpille clothing</t>
  </si>
  <si>
    <t>Contingency NFI others (foldable beds, etc.)</t>
  </si>
  <si>
    <t xml:space="preserve"> 6 month minimum, 12 preferable.</t>
  </si>
  <si>
    <t>Donetsk ; Luhansk GCA (very limited); NGCA huge demand</t>
  </si>
  <si>
    <t>7 to 15 days/house</t>
  </si>
  <si>
    <t>3 to 5 days/house</t>
  </si>
  <si>
    <t>Reconstruction/permanent housing</t>
  </si>
  <si>
    <t>Partial reconstruction of one or several walls. Full Concrete ring beam and appropriated retrofitting for the structure. Partial Flooring (warm room). Partial Opening (warm room). Full Roofing. Partial Insulation. Basic sanitation &amp; heating system.</t>
  </si>
  <si>
    <t>30 to 45 days/house</t>
  </si>
  <si>
    <t>45 to 90 days / house</t>
  </si>
  <si>
    <t>7 to 10 days / house</t>
  </si>
  <si>
    <t>300 to 400 USD per indiv.</t>
  </si>
  <si>
    <t>Up to 600 USD per Indiv. if specialized</t>
  </si>
  <si>
    <t>24 USD</t>
  </si>
  <si>
    <t>80 USD</t>
  </si>
  <si>
    <t>4 warehouses, stocks minimum level of 5,000 Plastic sheet reccomended</t>
  </si>
  <si>
    <t>All oblasts except NGCA.</t>
  </si>
  <si>
    <t>All oblast except NGCA</t>
  </si>
  <si>
    <t xml:space="preserve">16 USD </t>
  </si>
  <si>
    <t>up to 800 USD   medium repair</t>
  </si>
  <si>
    <t>up to 4000 USD per HH (2 p.) an extra + 500 USD per extra person.</t>
  </si>
  <si>
    <t>8000 USD/HH  (2 p.house) + 1000 USD per extra person.</t>
  </si>
  <si>
    <t>Winterization or multipurpose cash grant</t>
  </si>
  <si>
    <t>100 USD / individual</t>
  </si>
  <si>
    <t>Solid fuel &amp; heater</t>
  </si>
  <si>
    <t>NFI (clothing set)</t>
  </si>
  <si>
    <t>NFI (bedding set)</t>
  </si>
  <si>
    <t>NFI (general)</t>
  </si>
  <si>
    <t>Seasonal activity (late summer, fall 2016) usually 10 to 45 days of works</t>
  </si>
  <si>
    <t>Seasonal activity, extension of winter 2015, winterization 2016</t>
  </si>
  <si>
    <t>Seasonal activity, extension of winter 2015(25%), winterization 2016 (75%)</t>
  </si>
  <si>
    <t>One-off for winter period / throughout year</t>
  </si>
  <si>
    <t>Activity</t>
  </si>
  <si>
    <t>Basic repairs might include: Water &amp; Sanitation; Electricity; Windows; basic refresh and roof repair; heating system.</t>
  </si>
  <si>
    <t xml:space="preserve">Roofing materials and glazing for house repair in order to avoid deterioration and to stabilize living conditions of IDPs/Returnees/ Affected population. </t>
  </si>
  <si>
    <t>Damaged villages along former contact lines</t>
  </si>
  <si>
    <t>Reconstruction on existing foundations of a NEW full structurally sound small house. Average 10 to 12 m2 per person (gross surface). Insulated. Basic furniture (bed). Heating system. Sanitation. Possibility of future extension highly appreciated.</t>
  </si>
  <si>
    <t>Winterization (insulation)</t>
  </si>
  <si>
    <t>Structural repairs ["heavy repairs"]</t>
  </si>
  <si>
    <t>Donetsk &amp; Luhansk  principally</t>
  </si>
  <si>
    <t>Injection of a one off, unconditional cash grant for preparing for winter (utilities + NFI + clothes) through bank transfer or vouchers.</t>
  </si>
  <si>
    <t>Securing adequate and to-standard shelter. As a response for potential eviction. Possibility to decommission Collective Centers. Cash activities matching rent and utilities indicators.</t>
  </si>
  <si>
    <t xml:space="preserve">Basic repair and NFI provision for Collective Center. </t>
  </si>
  <si>
    <t>Specialized C.C. accomodating IDPs popualtion with special needs (e.g. institutions, retirement home; orphanage; accommodation for PWD; etc.).</t>
  </si>
  <si>
    <t>Light and medium repairs</t>
  </si>
  <si>
    <t>Materials for basic house insulation  for the winter</t>
  </si>
  <si>
    <t>80 to 100 USD</t>
  </si>
  <si>
    <t>110 USD/ HH without heater       200 USD/HH fuel + heater</t>
  </si>
  <si>
    <t>Donetsk &amp; Luhansk principally, Damaged village along the contact line</t>
  </si>
  <si>
    <t> 80 to 100 USD /pers</t>
  </si>
  <si>
    <t>200 USD / HH</t>
  </si>
  <si>
    <t>Output indicator</t>
  </si>
  <si>
    <t>Target population group</t>
  </si>
  <si>
    <t># of households receiving cash grants</t>
  </si>
  <si>
    <t>Displaced population</t>
  </si>
  <si>
    <t># of households receiving cash grants for rental accommodation</t>
  </si>
  <si>
    <t># households living in unwinterized non-specialized Collective Centers in need of shelter assistance receiving shelter support</t>
  </si>
  <si>
    <t># households living in unwinterized specialized Collective Centers in need of shelter assistance receiving shelter support</t>
  </si>
  <si>
    <t>Diplaced population</t>
  </si>
  <si>
    <t>Number of affected households supported with shelter solutions (by type of solution)</t>
  </si>
  <si>
    <t>Returnees</t>
  </si>
  <si>
    <t>Number of shelters repaired (by type of solution)</t>
  </si>
  <si>
    <t>Non-displaced affected population</t>
  </si>
  <si>
    <t>+ IDPs</t>
  </si>
  <si>
    <t># HHs received solid fuel for winter
# HHs received individual heaters</t>
  </si>
  <si>
    <t>IDPs, returnees, non-displaced affectred population</t>
  </si>
  <si>
    <t># NFIs (clothing sets) distributed</t>
  </si>
  <si>
    <t># NFIs (bedding sets) distributed</t>
  </si>
  <si>
    <t># NFIs (general) distributed</t>
  </si>
  <si>
    <t>Activity matrix (Humanitarian Response Plan 2016)</t>
  </si>
  <si>
    <t>City up to 660 USD/year per HH</t>
  </si>
  <si>
    <t>Metropole up to 2040 USD/year per HH</t>
  </si>
  <si>
    <t>Rural up to 600 USD/year per HH</t>
  </si>
  <si>
    <t>Cash for rent or other shelter-linked monetized solutions</t>
  </si>
  <si>
    <t>Technical advise?</t>
  </si>
  <si>
    <t>Conditionality: other works are implemented in the community and repairs are complementing general activities as a last resort</t>
  </si>
  <si>
    <t>Essencial utilities networks repairs and connection</t>
  </si>
  <si>
    <t>100-250 USD per HH</t>
  </si>
  <si>
    <t>Feed back from partners per activity</t>
  </si>
  <si>
    <t>Comments on 2016  activity -cluster-</t>
  </si>
  <si>
    <t>very limited in 2016, only eraly recovery partners</t>
  </si>
  <si>
    <t>Lines for new activities proposed by partners</t>
  </si>
  <si>
    <t>Revision Tab for partners</t>
  </si>
  <si>
    <t>Cash for rent very limited in 2016</t>
  </si>
  <si>
    <t>Not relevant, to be discontinued</t>
  </si>
  <si>
    <t>Relevant, to be revised -see comments</t>
  </si>
  <si>
    <t>Fully relevant - to be kept as it is</t>
  </si>
  <si>
    <t>Action proposed -dropdown menu</t>
  </si>
  <si>
    <t>Only in cases where conflict restarts and for grey areas where active conflict still results in damaged houses. Plastic sheeting, wooden battens for quick repairs of openings and roofs</t>
  </si>
  <si>
    <t>Only for Grey Area/contact line if conflict reignites</t>
  </si>
  <si>
    <t>limited but on going need for location under constant shelling, partially de-activatred in 2016</t>
  </si>
  <si>
    <r>
      <t>Not implemented in 2016</t>
    </r>
    <r>
      <rPr>
        <i/>
        <sz val="11"/>
        <color rgb="FF00B050"/>
        <rFont val="Calibri"/>
        <family val="2"/>
        <charset val="238"/>
        <scheme val="minor"/>
      </rPr>
      <t xml:space="preserve">- What could be envisioned here? That Shelter partners act in an advisory/supervisory capacity for local agencies and municipal authorities to build back homes according to standards? </t>
    </r>
  </si>
  <si>
    <t>Deactivated for 2016 HRP</t>
  </si>
  <si>
    <t>Version: 21 9 2016</t>
  </si>
  <si>
    <t>2016-2017</t>
  </si>
  <si>
    <t>Provision of appropriate solid fuel for winterisation; heater if necessary ( 20% of the case),</t>
  </si>
  <si>
    <t xml:space="preserve">In-kind provision of warm clothes, jackets, thermal underwear, shoes- </t>
  </si>
  <si>
    <t>ibid. NGCA</t>
  </si>
  <si>
    <t xml:space="preserve">In-kind provision of bed linen, pillow case, blankets- </t>
  </si>
  <si>
    <t>Essential household item provision, e.g. kitchen kit, hygiene kit (if not covered by WASH sector); bed and matresses if needed</t>
  </si>
  <si>
    <t>Not implemented in 2016..</t>
  </si>
  <si>
    <t>Winterisation cash grant only. Cost to be adapted</t>
  </si>
  <si>
    <t>No Collective Center interventions committed as of this time. Cost to be adapted</t>
  </si>
  <si>
    <t>Only residual light and medium repair for 2017. Cost to be adapted</t>
  </si>
  <si>
    <t>Structural repairs kicking up in 2016.  Monetization feasible. Cost to be harmonised according guideline</t>
  </si>
  <si>
    <r>
      <t xml:space="preserve">Limited pilot projects in 2016, need to buff up. Monetization feasible; </t>
    </r>
    <r>
      <rPr>
        <i/>
        <sz val="11"/>
        <color rgb="FF00B050"/>
        <rFont val="Calibri"/>
        <family val="2"/>
        <charset val="238"/>
        <scheme val="minor"/>
      </rPr>
      <t>Should we also look at boosting capacity of social institutions for those who have been deprived of housing?  Cost to be harmonised according guideline</t>
    </r>
  </si>
  <si>
    <t>To be merged in price revision or to be stand alone to complete repairs of 2014 to 2016. Cost to be harmonised according guideline</t>
  </si>
  <si>
    <t>Limited intervention, change with GoU subsidies.  need to advocate for geographic distribution of needs also in NGCA. Cost to be harmonised according guideline</t>
  </si>
  <si>
    <t>limted per persistent need. important to include needs in NGCA . Cost to be harmonised according guideline</t>
  </si>
  <si>
    <t>contingency plan revision on going. Cost to be harmonised according guideline</t>
  </si>
  <si>
    <r>
      <t xml:space="preserve">Limited pilot projects in 2016, need to buff up. Monetization feasible; </t>
    </r>
    <r>
      <rPr>
        <i/>
        <sz val="10"/>
        <color rgb="FF00B050"/>
        <rFont val="Arial"/>
        <family val="2"/>
      </rPr>
      <t>Should we also look at boosting capacity of social institutions for those who have been deprived of housing?  Cost to be harmonised according guideline</t>
    </r>
  </si>
  <si>
    <r>
      <t>Not implemented in 2016</t>
    </r>
    <r>
      <rPr>
        <i/>
        <sz val="10"/>
        <color rgb="FF00B050"/>
        <rFont val="Arial"/>
        <family val="2"/>
      </rPr>
      <t xml:space="preserve">- What could be envisioned here? That Shelter partners act in an advisory/supervisory capacity for local agencies and municipal authorities to build back homes according to standards? </t>
    </r>
  </si>
  <si>
    <t>UNHCR Mariupol</t>
  </si>
  <si>
    <t>Proposed possible extension from room to house. Insulation was made, but now they have to change the cost. They did provide calculation on cost recovery for the house 60m2 for 5 years. Cluster is interested to speak with NRC about ceiling, glasses etc. The cost is fully recovered. To speak about ceiling, wall and glazing</t>
  </si>
  <si>
    <t>Relevant, to be revised -see comments
intervention to kepr at minimum for existing residents of the centers</t>
  </si>
  <si>
    <t>Relevant, to be revised -see comments
to be merged with Medium, Heavy and sructural repaires, cost to be harmonized with above</t>
  </si>
  <si>
    <t xml:space="preserve">UNHCR Severodonetsk </t>
  </si>
  <si>
    <t xml:space="preserve">I think will be useful include labour cost to LR and MR repair in principal for GCA. We spoke about it during last Shelter Team retreat.
For LR and MR as it is written” Roofing materials and glazing for house repair in order to avoid deterioration and to stabilize living conditions of IDPs/Returnees/ Affected population” which can include actual IDP’s away conflict line(may be it have to be discuss). </t>
  </si>
  <si>
    <t>Several partners expressed interest in social institutions  
With Reconstruction and Heavy repair open doors for actual conflict line (of course depend on security situation) 
Reconstruction\permanent housing – will be good to clarify can this cases be for IDP’s away conflict line.</t>
  </si>
  <si>
    <t xml:space="preserve">UNHCR Kharkiv </t>
  </si>
  <si>
    <t>I support Kostia’s proposition, about the labor cost for LR, MR and in addition it will be great to update also labor cost for HR and Reconstruction.
My calculation (very rough) of labor cost which is based on our and our partners experience in Northern Donetsk:
LR- 120/150 USD, one skilled and three unskilled workers, 3-5 days
MR- 200/250 USD two skilled and four unskilled workers, 7-15 days
HR-1000/1250, there can be different groups of workers (2-3), 30-45 days
R- 2500/3000, there can be different groups of workers (4-5), 45-90</t>
  </si>
  <si>
    <t>(House repairs. General comments)</t>
  </si>
  <si>
    <t>Include to Shelter project those locations of Gray Zone which are safe.
Many locations which are officially included in Grey Zone (10-26 km from contact line) but there was no shelling for more than one year (even more).</t>
  </si>
  <si>
    <t xml:space="preserve">Big needs of reconstruction in the safe area of Gray Zone (as mentioned up) which not covered by any other agency
It is time to think about the durable solution (permanent solutions); there are many IDPs which decided to stay for long time/forever in the current place of residents.
There are many different explanation of this decision; political believes, religion believes, future of the children and young generation, absence of many institutions in NGCA and  et cetera.  </t>
  </si>
  <si>
    <t>Expand the list of items for Acute emergency assistance : Tarpaulin, transparent plastic sheets, wooden battens, nails, cements and in some special cases sand.
As experience shows that cements and sand also very important for solving of temporary tasks in the locations near contact line.</t>
  </si>
  <si>
    <t xml:space="preserve">Including of “essential utilities networks repairs and connection” very important for social cohesion and reducing of  tension between host population and IDPs. </t>
  </si>
  <si>
    <t>Providing of shelter assistance to some of CCs where IDPs have critical situation and there is governmentally supported long-term prospective (special cases).
Currently We have such example;  movement of big numbers of IDPs from Odessa to Svyatohirsk.</t>
  </si>
  <si>
    <t>UNHCR Dnipro</t>
  </si>
  <si>
    <t xml:space="preserve">Probably, these two categories makes still sense only in areas that were not yet accessible to shelter agencies </t>
  </si>
  <si>
    <t>An upgrade of the Heavy Repairs is requested from many sides and of course desireble. 
But I think that the discussion - for HR, but for any other type of assistance - is the old dilemma related to the availability of funds: 
as Shelter Cluster, do we prefer to make a few beneficiaries very happy or many beneficiaries less unhappy?</t>
  </si>
  <si>
    <r>
      <t xml:space="preserve">First, I recommend to separate the two categories:
</t>
    </r>
    <r>
      <rPr>
        <u/>
        <sz val="10"/>
        <color rgb="FF0070C0"/>
        <rFont val="Arial"/>
        <family val="2"/>
      </rPr>
      <t>Reconstruction</t>
    </r>
    <r>
      <rPr>
        <sz val="10"/>
        <color rgb="FF0070C0"/>
        <rFont val="Arial"/>
        <family val="2"/>
      </rPr>
      <t xml:space="preserve"> (of existing, destroyed houses, in the same place where they used to be, for the same people who used to lived in them, who belong to the target group of (actual or potential) Returnees) is different from 
</t>
    </r>
    <r>
      <rPr>
        <u/>
        <sz val="10"/>
        <color rgb="FF0070C0"/>
        <rFont val="Arial"/>
        <family val="2"/>
      </rPr>
      <t>Permanent Housing</t>
    </r>
    <r>
      <rPr>
        <sz val="10"/>
        <color rgb="FF0070C0"/>
        <rFont val="Arial"/>
        <family val="2"/>
      </rPr>
      <t xml:space="preserve"> (which I intend as some sort of new construction for IDPs who cannot or don't want to go back to their place)
The two categories entail significantly different types of approach, costs, documentation, involvement of both central and local authorities, etc.</t>
    </r>
  </si>
  <si>
    <t>UNHCR and its partners assisted 1.600 HHs with Acute Em. Repairs only in 2016. 
A big number, considering that this type of intervention was erroneously considered no longer relevant in the UNHCR 2016 strategy.</t>
  </si>
  <si>
    <t>A revision of both 
(a) the cost of each type of repairs, based on the experience developed in the while, the change in the conditions on the ground, the adjustment of prices, etc; and
(b) the cost of manpower and (even more important) the % of cases in which the provision of labour paid by the project (as opposed to the principles of community mobilisation, project ownership, beneficiary dependency, ...) is recommended
seems useful. 
A dedicated TWiG could be the right way to do this revision. 
UNHCR - including perhaps Protection (for the aspect related to the "principles" listed above) - will contribute.</t>
  </si>
  <si>
    <t xml:space="preserve">For Whom is the Activity implemented? </t>
  </si>
  <si>
    <t>Young able unemployed population found in conflict affected areas either displaced or non displaced</t>
  </si>
  <si>
    <t>Young able unemployed, Female headed households, physical disabilities, elderly those with contract and can comply with conditionality of the program</t>
  </si>
  <si>
    <t xml:space="preserve">Cash for rent very limited in 2016- Do we have a geographic preference? Is it still appropriate? No reactions from others… </t>
  </si>
  <si>
    <t>Selected Collective Centres where the situation is deemed critical - though for 2016-2017, this will be more limited to as not incentivize use of buildings in poor conditions</t>
  </si>
  <si>
    <t>UNHCR Dnirpo: Revision of house repairs- important to change the costs to the conditions on the ground, the cost of manpower especially requires modifications - recommends % of cases in which provision of labour is paid by the project</t>
  </si>
  <si>
    <t>Limited houses damaged in GCA territories deemed inaccessible for actors in 2016, and primarily in Non Displaced HHs of NGCA</t>
  </si>
  <si>
    <t>UNHCR Severo- Useful to include labour costs related to light and medium repairs and this was the consensus that arose out of the last UNHCR Shelter Retreat; Would also like to discuss "roofing materials and glazing for hour repair in order to avoid deterioration and to stabilize living conditions of IDPs/Returnees/Affected population" which can include IDPs further away from the contact line</t>
  </si>
  <si>
    <t>UNHCR Kharkiv: I support Severo postiion about labour costs in LR/MR interventions and agree with Andrea that point can be extended also to HR and reconstruction Kharkiv: costs: LR- 120/150 USD, one skilled and three unskilled workers, 3-5 days
MR- 200/250 USD two skilled and four unskilled workers, 7-15 days
HR-1000/1250, there can be different groups of workers (2-3), 30-45 days
R- 2500/3000, there can be different groups of workers (4-5), 45-90</t>
  </si>
  <si>
    <t>UNHCR Mariupol:  Providnig of shelter assistance to some CCs where IDPs have critical situation and there is a governmentally supported long-term perspective (special cases)</t>
  </si>
  <si>
    <t>UNHCR Kharkiv: Include to Shelter project those locations of Gray Zone which are safe.
Many locations which are officially included in Grey Zone (10-26 km from contact line) but there was no shelling for more than one year (even more).</t>
  </si>
  <si>
    <t>UNHCR Severo- Proposed possible extension from room to house; Insulation was made but now changing is having to alter; calculation on cost recovery for a 60m2 house for 5 years; Cluster is interested to speak with NRC about ceiling and glass; the cost will be fully recovered and UNHCr severo also recommends looking at prices of ceiling, walls, and glazing</t>
  </si>
  <si>
    <t>NRC- is in line with what Severo was recommending and has provided detailed lessons learned from their Core House program which can also link with winterization insulation</t>
  </si>
  <si>
    <t xml:space="preserve">UNHCR Dnipro: Desierable as there is a clear need, but reaction is limited  by the funding question: do we prefer to make a few beneficiaries very happy or many beneficiaries less unhappy? ; </t>
  </si>
  <si>
    <t>UNHCR Dnipro: I recommend to separate the two categories:
1. Reconstruction (of existing, destroyed houses, in the same place where they used to be, for the same people who used to lived in them, who belong to the target group of (actual or potential) Returnees) is different from 
2. Permanent Housing (which I intend as some sort of new construction for IDPs who cannot or don't want to go back to their place)
The two categories entail significantly different types of approach, costs, documentation, involvement of both central and local authorities, etc.</t>
  </si>
  <si>
    <t>UNHCR Severo: Several partners expressed interest in social institutions, and specifically to implement reconstruction and heavy repairs along the contact line as they have identified needs there, though this depends significantly on the security situation; Reconstruction/permanent housing will be good to clarify this for IDPs along the contact line</t>
  </si>
  <si>
    <t xml:space="preserve">UNHCR Kharkiv: There are significant needs for reconstruction in the safe area of the Gray Zone which is not covered by any agencies as of the moment; It is time to start thinking about durable solutions for IDPs intending to stay for long time/forever in their current place of resident; The intention to stay is motivated by several different factors: political beliefs, religious beliefs, children's future, perspective of the younger generation, and absence of institutions in NGCA </t>
  </si>
  <si>
    <t>UNHCR Mariupol to be merged with Medium, Heavy and sructural repaires, cost to be harmonized with above</t>
  </si>
  <si>
    <t>UNHCR and its partners assisted 1600 HHs with acute emergency repairs in 2016. This is quite a significatn number considering that this type of intervention was erroneously considered no longer relevant in the 2016 UNHCR Strategy</t>
  </si>
  <si>
    <t xml:space="preserve">UNHCR Kharkiv- Including of “essential utilities networks repairs and connection” very important for social cohesion and reducing of  tension between host population and IDPs. </t>
  </si>
  <si>
    <t>UNHCR Kharkiv: Expand the list of items for Acute emergency assistance : Tarpaulin, transparent plastic sheets, wooden battens, nails, cements and in some special cases sand. Experience shows that cements and sand also very important for solving of temporary tasks in the locations near contact line.</t>
  </si>
  <si>
    <t>Reconstruction</t>
  </si>
  <si>
    <t>Winterization  cash grant</t>
  </si>
  <si>
    <t>Number of communities and household supported</t>
  </si>
  <si>
    <t>Returnees or Non displaced with damaged houses</t>
  </si>
  <si>
    <t>further displacement</t>
  </si>
  <si>
    <t>4 warehouses, a) stocks minimum level of 5,000 Plastic sheet reccomended. Plus 3 differents types of kits: b) bedding, c) clothing d) NFI others (foldable beds, etc.)</t>
  </si>
  <si>
    <t>a) 16 USD , b) 24 USD, c) 80 USD, d) 80 USD</t>
  </si>
  <si>
    <t xml:space="preserve">Permanent Social Housing </t>
  </si>
  <si>
    <t>Special outside  HRP</t>
  </si>
  <si>
    <r>
      <t xml:space="preserve">Rural up to 600 USD/year per HH </t>
    </r>
    <r>
      <rPr>
        <sz val="9"/>
        <color theme="1"/>
        <rFont val="Calibri"/>
        <family val="2"/>
        <scheme val="minor"/>
      </rPr>
      <t>(i)(ii)</t>
    </r>
  </si>
  <si>
    <r>
      <t xml:space="preserve">City up to 660 USD/year per HH </t>
    </r>
    <r>
      <rPr>
        <sz val="9"/>
        <color theme="1"/>
        <rFont val="Calibri"/>
        <family val="2"/>
        <scheme val="minor"/>
      </rPr>
      <t>(i)(ii)</t>
    </r>
  </si>
  <si>
    <r>
      <t xml:space="preserve">Metropole up to 2040 USD/year per HH </t>
    </r>
    <r>
      <rPr>
        <sz val="9"/>
        <color theme="1"/>
        <rFont val="Calibri"/>
        <family val="2"/>
        <scheme val="minor"/>
      </rPr>
      <t>(i)(ii)</t>
    </r>
  </si>
  <si>
    <r>
      <t xml:space="preserve">100 USD / individual </t>
    </r>
    <r>
      <rPr>
        <sz val="9"/>
        <color theme="1"/>
        <rFont val="Calibri"/>
        <family val="2"/>
        <scheme val="minor"/>
      </rPr>
      <t>(i)</t>
    </r>
  </si>
  <si>
    <r>
      <t xml:space="preserve">400 to 500 light repair </t>
    </r>
    <r>
      <rPr>
        <sz val="9"/>
        <color theme="1"/>
        <rFont val="Calibri"/>
        <family val="2"/>
        <scheme val="minor"/>
      </rPr>
      <t>(iii)</t>
    </r>
  </si>
  <si>
    <r>
      <t xml:space="preserve">(iii) </t>
    </r>
    <r>
      <rPr>
        <i/>
        <sz val="11"/>
        <color theme="1"/>
        <rFont val="Calibri"/>
        <family val="2"/>
        <scheme val="minor"/>
      </rPr>
      <t>include in 2016-17, components for roof insulation and works</t>
    </r>
  </si>
  <si>
    <r>
      <t xml:space="preserve">up to 1000 USD   medium repair </t>
    </r>
    <r>
      <rPr>
        <sz val="9"/>
        <color theme="1"/>
        <rFont val="Calibri"/>
        <family val="2"/>
        <scheme val="minor"/>
      </rPr>
      <t>(iii)</t>
    </r>
  </si>
  <si>
    <r>
      <t xml:space="preserve">(ii) </t>
    </r>
    <r>
      <rPr>
        <i/>
        <sz val="11"/>
        <color theme="1"/>
        <rFont val="Calibri"/>
        <family val="2"/>
        <scheme val="minor"/>
      </rPr>
      <t>due to location and important price variation, average must probably be recalulated per city at the beginning of the project</t>
    </r>
  </si>
  <si>
    <r>
      <t xml:space="preserve">(i) </t>
    </r>
    <r>
      <rPr>
        <i/>
        <sz val="11"/>
        <color theme="1"/>
        <rFont val="Calibri"/>
        <family val="2"/>
        <scheme val="minor"/>
      </rPr>
      <t>prices are not taking account of any implementation and overhead</t>
    </r>
  </si>
  <si>
    <t># of households receiving cash grants which enables purchasing of winterization items (NFI/fuel/heating/utilities)</t>
  </si>
  <si>
    <t>Selected Collective Centres where the situation is deemed critical - though for 2016-2017, this will be more limited so as not to incentivize use of buildings in poor conditions</t>
  </si>
  <si>
    <t># of affected households supported with shelter solutions (by type of solution)</t>
  </si>
  <si>
    <t># of shelters repaired (by type of solution)</t>
  </si>
  <si>
    <t>Area damaged by the crisis and where no shelling was observed for more than 6 consecutive months; espeically for houses in critical conditions in need of winterization preparation</t>
  </si>
  <si>
    <t>Damaged villages along former contact lines: GCA and NGCA</t>
  </si>
  <si>
    <t>IDPs and vulnerable groups in need of housing who do not wish to return to areas of hot conflict who lack adequate housing in their current accomodation of displacement</t>
  </si>
  <si>
    <t># of individuals</t>
  </si>
  <si>
    <t>Only in cases where conflict restarts and for grey areas where active conflict still results in damaged houses. Plastic sheeting, wooden battens for quick repairs of openings and roofs, cement and in some special cases sand</t>
  </si>
  <si>
    <t xml:space="preserve">Communities where repairs are largely finished and especially where a need for community rebuilding and social cohesion is identified </t>
  </si>
  <si>
    <t>Collective Center winterization (iv)</t>
  </si>
  <si>
    <t>(iv) as noted in very limited critical cases when no durable solution demonstrated especially close to the onset of winter</t>
  </si>
  <si>
    <t>Area of intervention (v)</t>
  </si>
  <si>
    <t xml:space="preserve">(v) Please see additional tabs for breakdown of area prioritization and activities according to HNO analysis </t>
  </si>
  <si>
    <t xml:space="preserve">(vi) Please note the conditionality to which this is applied </t>
  </si>
  <si>
    <t>Essential utilities networks repairs and connection (vi)</t>
  </si>
  <si>
    <t xml:space="preserve">6000 USD </t>
  </si>
  <si>
    <t xml:space="preserve">Partial reconstruction of one or several walls. Full Concrete ring beam and appropriated retrofitting for the structure. Partial Flooring (warm room). Partial Opening (warm room). </t>
  </si>
  <si>
    <t xml:space="preserve">Medium-Heavy Repairs: </t>
  </si>
  <si>
    <t>Required when there are additional repairs to do beyond simply sealing partial openings and fixing the roof; partial insulation, basic sanitation and heating system, fixing up damaged walls without altering the structure; repairs do not include any structural elements or improvements</t>
  </si>
  <si>
    <t xml:space="preserve">For a minimum amount of winter (2 tons of coal/5 cubic metres of wood) </t>
  </si>
  <si>
    <t>200 USD/ HH without heater       320USD/HH fuel + heater</t>
  </si>
  <si>
    <t>Seasonal activity, extension of winter 2017-2018</t>
  </si>
  <si>
    <t>Winterization Insulation</t>
  </si>
  <si>
    <t>Prioritization of insulation of the ceiling for damaged homes in order to ensure winterization for conflict-affected households for an 80m2 house</t>
  </si>
  <si>
    <t xml:space="preserve">Glass wool  +Vapour Barrier= 223 USD for a ceiling of 80 m2 </t>
  </si>
  <si>
    <t>NGCA</t>
  </si>
  <si>
    <t>2017-2018</t>
  </si>
  <si>
    <t>Activity matrix (Humanitarian Response Plan 2018</t>
  </si>
  <si>
    <t>Version: 2 11 2017</t>
  </si>
  <si>
    <t>Injection of a one off, unconditional cash grant for preparing for winter (utilities + NFI + clothes) through bank transfer or vouchers. For heater see below solid fuel</t>
  </si>
  <si>
    <t>NFI (furniture &amp; equipment set)</t>
  </si>
  <si>
    <t>For 15-20% of the case load receiving structural repairs or reconstruction: In-kind provision of essential furniture (1 Kitchen set, 1 Sink, 1 Bed, 1 Mattress, 1 Couch, 1 Wardrobe, 1 Kitchen table, 4 chairs) and equipment (fridge, washing mashine, cooking stove - 2 out of the three)</t>
  </si>
  <si>
    <t># NFIs (furniture &amp; equipment) distributed</t>
  </si>
  <si>
    <t>NGCA GCA Donetsk &amp; Luhansk principally, Damaged village along the contact line</t>
  </si>
  <si>
    <t>Donetsk &amp; Luhansk GCA and Donetsk NGCA, Damaged village along the contact line</t>
  </si>
  <si>
    <t>1500 USD</t>
  </si>
  <si>
    <t>one time, after finalization of rehabilitation/construction</t>
  </si>
  <si>
    <t xml:space="preserve">Structural repairs </t>
  </si>
  <si>
    <t>10 000 USD/HH  (2 p.house) + 1000 USD per extra person.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</si>
</sst>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_);_(* \(#,##0.00\);_(* &quot;-&quot;??_);_(@_)"/>
    <numFmt numFmtId="165" formatCode="&quot;$&quot;#,##0"/>
    <numFmt numFmtId="166" formatCode="_(* #,##0_);_(* \(#,##0\);_(* &quot;-&quot;??_);_(@_)"/>
  </numFmts>
  <fonts count="36" x14ac:knownFonts="1">
    <font>
      <sz val="11"/>
      <color theme="1"/>
      <name val="Calibri"/>
      <family val="2"/>
      <scheme val="minor"/>
    </font>
    <font>
      <sz val="10"/>
      <color theme="1"/>
      <name val="Arial"/>
      <family val="2"/>
    </font>
    <font>
      <sz val="11"/>
      <color theme="1"/>
      <name val="Calibri"/>
      <family val="2"/>
      <scheme val="minor"/>
    </font>
    <font>
      <sz val="10"/>
      <color theme="1"/>
      <name val="Calibri"/>
      <family val="2"/>
      <scheme val="minor"/>
    </font>
    <font>
      <b/>
      <sz val="12"/>
      <color rgb="FFFFFFFF"/>
      <name val="Calibri"/>
      <family val="2"/>
      <scheme val="minor"/>
    </font>
    <font>
      <b/>
      <sz val="20"/>
      <color rgb="FFFFFFFF"/>
      <name val="Calibri"/>
      <family val="2"/>
      <scheme val="minor"/>
    </font>
    <font>
      <b/>
      <sz val="22"/>
      <color rgb="FFC00000"/>
      <name val="Calibri"/>
      <family val="2"/>
      <scheme val="minor"/>
    </font>
    <font>
      <b/>
      <sz val="11"/>
      <color rgb="FFC00000"/>
      <name val="Calibri"/>
      <family val="2"/>
      <scheme val="minor"/>
    </font>
    <font>
      <sz val="14"/>
      <color theme="1"/>
      <name val="Calibri"/>
      <family val="2"/>
      <scheme val="minor"/>
    </font>
    <font>
      <i/>
      <sz val="11"/>
      <color theme="1"/>
      <name val="Calibri"/>
      <family val="2"/>
      <scheme val="minor"/>
    </font>
    <font>
      <b/>
      <sz val="12"/>
      <color theme="4" tint="-0.499984740745262"/>
      <name val="Calibri"/>
      <family val="2"/>
      <scheme val="minor"/>
    </font>
    <font>
      <sz val="12"/>
      <color theme="4" tint="-0.499984740745262"/>
      <name val="Calibri"/>
      <family val="2"/>
      <scheme val="minor"/>
    </font>
    <font>
      <sz val="11"/>
      <color theme="4" tint="-0.499984740745262"/>
      <name val="Calibri"/>
      <family val="2"/>
      <scheme val="minor"/>
    </font>
    <font>
      <sz val="10"/>
      <color theme="4" tint="-0.499984740745262"/>
      <name val="Calibri"/>
      <family val="2"/>
      <scheme val="minor"/>
    </font>
    <font>
      <sz val="14"/>
      <color theme="4" tint="-0.499984740745262"/>
      <name val="Calibri"/>
      <family val="2"/>
      <scheme val="minor"/>
    </font>
    <font>
      <b/>
      <sz val="26"/>
      <color theme="0"/>
      <name val="Calibri"/>
      <family val="2"/>
      <scheme val="minor"/>
    </font>
    <font>
      <b/>
      <i/>
      <sz val="16"/>
      <color theme="0"/>
      <name val="Calibri"/>
      <family val="2"/>
      <scheme val="minor"/>
    </font>
    <font>
      <b/>
      <sz val="16"/>
      <color theme="0"/>
      <name val="Calibri"/>
      <family val="2"/>
      <scheme val="minor"/>
    </font>
    <font>
      <sz val="18"/>
      <color theme="1"/>
      <name val="Calibri"/>
      <family val="2"/>
      <scheme val="minor"/>
    </font>
    <font>
      <i/>
      <sz val="11"/>
      <color rgb="FF00B050"/>
      <name val="Calibri"/>
      <family val="2"/>
      <charset val="238"/>
      <scheme val="minor"/>
    </font>
    <font>
      <b/>
      <sz val="10"/>
      <color theme="1"/>
      <name val="Arial"/>
      <family val="2"/>
    </font>
    <font>
      <i/>
      <sz val="10"/>
      <color theme="1"/>
      <name val="Arial"/>
      <family val="2"/>
    </font>
    <font>
      <i/>
      <sz val="10"/>
      <color rgb="FF00B050"/>
      <name val="Arial"/>
      <family val="2"/>
    </font>
    <font>
      <sz val="10"/>
      <color theme="4" tint="-0.499984740745262"/>
      <name val="Arial"/>
      <family val="2"/>
    </font>
    <font>
      <i/>
      <sz val="10"/>
      <color rgb="FFFF0000"/>
      <name val="Arial"/>
      <family val="2"/>
    </font>
    <font>
      <sz val="10"/>
      <color rgb="FF0070C0"/>
      <name val="Arial"/>
      <family val="2"/>
    </font>
    <font>
      <u/>
      <sz val="10"/>
      <color rgb="FF0070C0"/>
      <name val="Arial"/>
      <family val="2"/>
    </font>
    <font>
      <b/>
      <sz val="10"/>
      <color rgb="FF0070C0"/>
      <name val="Arial"/>
      <family val="2"/>
    </font>
    <font>
      <sz val="11"/>
      <name val="Calibri"/>
      <family val="2"/>
      <scheme val="minor"/>
    </font>
    <font>
      <sz val="14"/>
      <name val="Calibri"/>
      <family val="2"/>
      <scheme val="minor"/>
    </font>
    <font>
      <b/>
      <sz val="12"/>
      <color theme="0"/>
      <name val="Calibri"/>
      <family val="2"/>
      <scheme val="minor"/>
    </font>
    <font>
      <sz val="9"/>
      <color indexed="81"/>
      <name val="Tahoma"/>
      <family val="2"/>
    </font>
    <font>
      <b/>
      <sz val="9"/>
      <color indexed="81"/>
      <name val="Tahoma"/>
      <family val="2"/>
    </font>
    <font>
      <b/>
      <sz val="16"/>
      <color theme="4" tint="-0.499984740745262"/>
      <name val="Calibri"/>
      <family val="2"/>
      <scheme val="minor"/>
    </font>
    <font>
      <sz val="9"/>
      <color theme="1"/>
      <name val="Calibri"/>
      <family val="2"/>
      <scheme val="minor"/>
    </font>
    <font>
      <sz val="11"/>
      <color theme="1"/>
      <name val="Calibri"/>
      <family val="2"/>
      <charset val="238"/>
      <scheme val="minor"/>
    </font>
  </fonts>
  <fills count="12">
    <fill>
      <patternFill patternType="none"/>
    </fill>
    <fill>
      <patternFill patternType="gray125"/>
    </fill>
    <fill>
      <patternFill patternType="solid">
        <fgColor rgb="FF2E74B5"/>
        <bgColor indexed="64"/>
      </patternFill>
    </fill>
    <fill>
      <patternFill patternType="solid">
        <fgColor theme="0"/>
        <bgColor indexed="64"/>
      </patternFill>
    </fill>
    <fill>
      <patternFill patternType="solid">
        <fgColor rgb="FF7F1416"/>
        <bgColor indexed="64"/>
      </patternFill>
    </fill>
    <fill>
      <patternFill patternType="solid">
        <fgColor rgb="FFCCA1A1"/>
        <bgColor indexed="64"/>
      </patternFill>
    </fill>
    <fill>
      <patternFill patternType="solid">
        <fgColor rgb="FFE5D0D0"/>
        <bgColor indexed="64"/>
      </patternFill>
    </fill>
    <fill>
      <patternFill patternType="solid">
        <fgColor rgb="FF1687CB"/>
        <bgColor indexed="64"/>
      </patternFill>
    </fill>
    <fill>
      <patternFill patternType="solid">
        <fgColor rgb="FFA2CFEA"/>
        <bgColor indexed="64"/>
      </patternFill>
    </fill>
    <fill>
      <patternFill patternType="solid">
        <fgColor theme="4" tint="0.59999389629810485"/>
        <bgColor indexed="64"/>
      </patternFill>
    </fill>
    <fill>
      <patternFill patternType="solid">
        <fgColor theme="2"/>
        <bgColor indexed="64"/>
      </patternFill>
    </fill>
    <fill>
      <patternFill patternType="solid">
        <fgColor theme="9" tint="0.39997558519241921"/>
        <bgColor indexed="64"/>
      </patternFill>
    </fill>
  </fills>
  <borders count="70">
    <border>
      <left/>
      <right/>
      <top/>
      <bottom/>
      <diagonal/>
    </border>
    <border>
      <left/>
      <right style="medium">
        <color rgb="FFFFFFFF"/>
      </right>
      <top/>
      <bottom style="medium">
        <color rgb="FFFFFFFF"/>
      </bottom>
      <diagonal/>
    </border>
    <border>
      <left/>
      <right style="medium">
        <color rgb="FFFFFFFF"/>
      </right>
      <top/>
      <bottom style="medium">
        <color rgb="FF4472C4"/>
      </bottom>
      <diagonal/>
    </border>
    <border>
      <left/>
      <right style="medium">
        <color rgb="FFFFFFFF"/>
      </right>
      <top/>
      <bottom/>
      <diagonal/>
    </border>
    <border>
      <left style="medium">
        <color rgb="FF4472C4"/>
      </left>
      <right style="medium">
        <color rgb="FFFFFFFF"/>
      </right>
      <top style="medium">
        <color rgb="FF4472C4"/>
      </top>
      <bottom/>
      <diagonal/>
    </border>
    <border>
      <left style="medium">
        <color rgb="FF4472C4"/>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4472C4"/>
      </left>
      <right style="medium">
        <color rgb="FFFFFFFF"/>
      </right>
      <top style="medium">
        <color rgb="FFFFFFFF"/>
      </top>
      <bottom/>
      <diagonal/>
    </border>
    <border>
      <left style="medium">
        <color rgb="FF4472C4"/>
      </left>
      <right style="medium">
        <color rgb="FFFFFFFF"/>
      </right>
      <top/>
      <bottom/>
      <diagonal/>
    </border>
    <border>
      <left style="medium">
        <color rgb="FF4472C4"/>
      </left>
      <right style="medium">
        <color rgb="FFFFFFFF"/>
      </right>
      <top/>
      <bottom style="medium">
        <color rgb="FF4472C4"/>
      </bottom>
      <diagonal/>
    </border>
    <border>
      <left style="medium">
        <color rgb="FFFFFFFF"/>
      </left>
      <right style="medium">
        <color rgb="FFFFFFFF"/>
      </right>
      <top/>
      <bottom/>
      <diagonal/>
    </border>
    <border>
      <left/>
      <right/>
      <top/>
      <bottom style="medium">
        <color theme="0"/>
      </bottom>
      <diagonal/>
    </border>
    <border>
      <left/>
      <right/>
      <top style="medium">
        <color theme="0"/>
      </top>
      <bottom/>
      <diagonal/>
    </border>
    <border>
      <left style="medium">
        <color indexed="64"/>
      </left>
      <right style="medium">
        <color rgb="FF4472C4"/>
      </right>
      <top style="medium">
        <color indexed="64"/>
      </top>
      <bottom style="thick">
        <color rgb="FFFFFFFF"/>
      </bottom>
      <diagonal/>
    </border>
    <border>
      <left/>
      <right style="medium">
        <color rgb="FFFFFFFF"/>
      </right>
      <top style="medium">
        <color indexed="64"/>
      </top>
      <bottom style="thick">
        <color rgb="FFFFFFFF"/>
      </bottom>
      <diagonal/>
    </border>
    <border>
      <left style="medium">
        <color rgb="FFFFFFFF"/>
      </left>
      <right/>
      <top style="medium">
        <color indexed="64"/>
      </top>
      <bottom style="thick">
        <color rgb="FFFFFFFF"/>
      </bottom>
      <diagonal/>
    </border>
    <border>
      <left/>
      <right/>
      <top style="medium">
        <color indexed="64"/>
      </top>
      <bottom style="thick">
        <color rgb="FFFFFFFF"/>
      </bottom>
      <diagonal/>
    </border>
    <border>
      <left style="medium">
        <color indexed="64"/>
      </left>
      <right style="medium">
        <color rgb="FF4472C4"/>
      </right>
      <top/>
      <bottom style="medium">
        <color rgb="FFFFFFFF"/>
      </bottom>
      <diagonal/>
    </border>
    <border>
      <left style="medium">
        <color indexed="64"/>
      </left>
      <right style="medium">
        <color rgb="FF4472C4"/>
      </right>
      <top/>
      <bottom style="medium">
        <color rgb="FF4472C4"/>
      </bottom>
      <diagonal/>
    </border>
    <border>
      <left style="medium">
        <color indexed="64"/>
      </left>
      <right style="medium">
        <color rgb="FF4472C4"/>
      </right>
      <top style="medium">
        <color rgb="FF4472C4"/>
      </top>
      <bottom/>
      <diagonal/>
    </border>
    <border>
      <left style="medium">
        <color indexed="64"/>
      </left>
      <right style="medium">
        <color rgb="FF4472C4"/>
      </right>
      <top/>
      <bottom/>
      <diagonal/>
    </border>
    <border>
      <left style="medium">
        <color indexed="64"/>
      </left>
      <right style="medium">
        <color rgb="FF4472C4"/>
      </right>
      <top style="medium">
        <color rgb="FFFFFFFF"/>
      </top>
      <bottom/>
      <diagonal/>
    </border>
    <border>
      <left style="medium">
        <color indexed="64"/>
      </left>
      <right/>
      <top/>
      <bottom style="medium">
        <color theme="0"/>
      </bottom>
      <diagonal/>
    </border>
    <border>
      <left style="medium">
        <color indexed="64"/>
      </left>
      <right/>
      <top style="medium">
        <color theme="0"/>
      </top>
      <bottom/>
      <diagonal/>
    </border>
    <border>
      <left style="medium">
        <color rgb="FFFFFFFF"/>
      </left>
      <right style="medium">
        <color rgb="FFFFFFFF"/>
      </right>
      <top style="medium">
        <color rgb="FF002060"/>
      </top>
      <bottom/>
      <diagonal/>
    </border>
    <border>
      <left/>
      <right style="medium">
        <color rgb="FFFFFFFF"/>
      </right>
      <top style="medium">
        <color rgb="FF002060"/>
      </top>
      <bottom/>
      <diagonal/>
    </border>
    <border>
      <left style="medium">
        <color indexed="64"/>
      </left>
      <right/>
      <top/>
      <bottom/>
      <diagonal/>
    </border>
    <border>
      <left/>
      <right/>
      <top/>
      <bottom style="medium">
        <color rgb="FFFFFFFF"/>
      </bottom>
      <diagonal/>
    </border>
    <border>
      <left style="medium">
        <color rgb="FFFFFFFF"/>
      </left>
      <right/>
      <top style="medium">
        <color rgb="FFFFFFFF"/>
      </top>
      <bottom/>
      <diagonal/>
    </border>
    <border>
      <left style="medium">
        <color rgb="FFFFFFFF"/>
      </left>
      <right/>
      <top/>
      <bottom/>
      <diagonal/>
    </border>
    <border>
      <left style="medium">
        <color rgb="FFFFFFFF"/>
      </left>
      <right/>
      <top/>
      <bottom style="medium">
        <color rgb="FFFFFFF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rgb="FF7F1416"/>
      </right>
      <top/>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n">
        <color auto="1"/>
      </bottom>
      <diagonal/>
    </border>
    <border>
      <left style="thick">
        <color indexed="64"/>
      </left>
      <right style="thick">
        <color indexed="64"/>
      </right>
      <top style="thin">
        <color auto="1"/>
      </top>
      <bottom style="thin">
        <color auto="1"/>
      </bottom>
      <diagonal/>
    </border>
    <border>
      <left style="thick">
        <color indexed="64"/>
      </left>
      <right style="thick">
        <color indexed="64"/>
      </right>
      <top/>
      <bottom style="thick">
        <color indexed="64"/>
      </bottom>
      <diagonal/>
    </border>
    <border>
      <left/>
      <right/>
      <top style="thin">
        <color auto="1"/>
      </top>
      <bottom style="thin">
        <color auto="1"/>
      </bottom>
      <diagonal/>
    </border>
    <border>
      <left/>
      <right/>
      <top/>
      <bottom style="medium">
        <color rgb="FF002060"/>
      </bottom>
      <diagonal/>
    </border>
    <border>
      <left/>
      <right/>
      <top style="medium">
        <color rgb="FFFFFFFF"/>
      </top>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style="medium">
        <color indexed="64"/>
      </top>
      <bottom style="thick">
        <color rgb="FFFFFFFF"/>
      </bottom>
      <diagonal/>
    </border>
    <border>
      <left/>
      <right style="thick">
        <color rgb="FFC00000"/>
      </right>
      <top style="medium">
        <color indexed="64"/>
      </top>
      <bottom style="thick">
        <color rgb="FFFFFFFF"/>
      </bottom>
      <diagonal/>
    </border>
    <border>
      <left style="thick">
        <color rgb="FFC00000"/>
      </left>
      <right/>
      <top/>
      <bottom style="medium">
        <color rgb="FFFFFFFF"/>
      </bottom>
      <diagonal/>
    </border>
    <border>
      <left/>
      <right style="thick">
        <color rgb="FFC00000"/>
      </right>
      <top/>
      <bottom style="medium">
        <color rgb="FFFFFFFF"/>
      </bottom>
      <diagonal/>
    </border>
    <border>
      <left style="thick">
        <color rgb="FFC00000"/>
      </left>
      <right/>
      <top style="medium">
        <color rgb="FFFFFFFF"/>
      </top>
      <bottom/>
      <diagonal/>
    </border>
    <border>
      <left/>
      <right style="thick">
        <color rgb="FFC00000"/>
      </right>
      <top/>
      <bottom/>
      <diagonal/>
    </border>
    <border>
      <left style="thick">
        <color rgb="FFC00000"/>
      </left>
      <right/>
      <top/>
      <bottom/>
      <diagonal/>
    </border>
    <border>
      <left style="thick">
        <color rgb="FFC00000"/>
      </left>
      <right/>
      <top/>
      <bottom style="medium">
        <color theme="0"/>
      </bottom>
      <diagonal/>
    </border>
    <border>
      <left style="thick">
        <color rgb="FFC00000"/>
      </left>
      <right/>
      <top style="medium">
        <color theme="0"/>
      </top>
      <bottom/>
      <diagonal/>
    </border>
    <border>
      <left style="thick">
        <color rgb="FFC00000"/>
      </left>
      <right/>
      <top/>
      <bottom style="thick">
        <color rgb="FFC00000"/>
      </bottom>
      <diagonal/>
    </border>
    <border>
      <left/>
      <right style="medium">
        <color rgb="FFFFFFFF"/>
      </right>
      <top/>
      <bottom style="thick">
        <color rgb="FFC00000"/>
      </bottom>
      <diagonal/>
    </border>
    <border>
      <left/>
      <right style="thick">
        <color rgb="FFC00000"/>
      </right>
      <top/>
      <bottom style="thick">
        <color rgb="FFC00000"/>
      </bottom>
      <diagonal/>
    </border>
    <border>
      <left/>
      <right/>
      <top/>
      <bottom style="thick">
        <color rgb="FFC00000"/>
      </bottom>
      <diagonal/>
    </border>
    <border>
      <left/>
      <right style="medium">
        <color rgb="FFFFFFFF"/>
      </right>
      <top style="thick">
        <color rgb="FFC00000"/>
      </top>
      <bottom/>
      <diagonal/>
    </border>
    <border>
      <left/>
      <right/>
      <top/>
      <bottom style="medium">
        <color indexed="64"/>
      </bottom>
      <diagonal/>
    </border>
  </borders>
  <cellStyleXfs count="3">
    <xf numFmtId="0" fontId="0" fillId="0" borderId="0"/>
    <xf numFmtId="164" fontId="2" fillId="0" borderId="0" applyFont="0" applyFill="0" applyBorder="0" applyAlignment="0" applyProtection="0"/>
    <xf numFmtId="43" fontId="2" fillId="0" borderId="0" applyFont="0" applyFill="0" applyBorder="0" applyAlignment="0" applyProtection="0"/>
  </cellStyleXfs>
  <cellXfs count="276">
    <xf numFmtId="0" fontId="0" fillId="0" borderId="0" xfId="0"/>
    <xf numFmtId="0" fontId="4" fillId="2" borderId="0" xfId="0" applyFont="1" applyFill="1" applyBorder="1" applyAlignment="1">
      <alignment vertical="center" wrapText="1"/>
    </xf>
    <xf numFmtId="165" fontId="0" fillId="0" borderId="0" xfId="0" applyNumberFormat="1"/>
    <xf numFmtId="0" fontId="0" fillId="0" borderId="0" xfId="0" applyNumberFormat="1"/>
    <xf numFmtId="164" fontId="0" fillId="0" borderId="0" xfId="1" applyFont="1"/>
    <xf numFmtId="164" fontId="0" fillId="0" borderId="0" xfId="0" applyNumberFormat="1"/>
    <xf numFmtId="166" fontId="0" fillId="0" borderId="0" xfId="0" applyNumberFormat="1"/>
    <xf numFmtId="166" fontId="0" fillId="0" borderId="0" xfId="1" applyNumberFormat="1" applyFont="1"/>
    <xf numFmtId="0" fontId="0" fillId="3" borderId="1" xfId="0" applyFont="1" applyFill="1" applyBorder="1" applyAlignment="1">
      <alignment vertical="top" wrapText="1"/>
    </xf>
    <xf numFmtId="0" fontId="0" fillId="3" borderId="3" xfId="0" applyFont="1" applyFill="1" applyBorder="1" applyAlignment="1">
      <alignment vertical="top" wrapText="1"/>
    </xf>
    <xf numFmtId="0" fontId="0" fillId="3" borderId="0" xfId="0" applyFont="1" applyFill="1" applyBorder="1" applyAlignment="1">
      <alignment vertical="top" wrapText="1"/>
    </xf>
    <xf numFmtId="0" fontId="0" fillId="3" borderId="6" xfId="0" applyFont="1" applyFill="1" applyBorder="1" applyAlignment="1">
      <alignment vertical="top" wrapText="1"/>
    </xf>
    <xf numFmtId="0" fontId="0" fillId="3" borderId="11" xfId="0" applyFont="1" applyFill="1" applyBorder="1" applyAlignment="1">
      <alignment vertical="top" wrapText="1"/>
    </xf>
    <xf numFmtId="0" fontId="0" fillId="3" borderId="7" xfId="0" applyFont="1" applyFill="1" applyBorder="1" applyAlignment="1">
      <alignment vertical="top" wrapText="1"/>
    </xf>
    <xf numFmtId="0" fontId="0" fillId="3" borderId="0" xfId="0" applyFont="1" applyFill="1" applyAlignment="1">
      <alignment vertical="top" wrapText="1"/>
    </xf>
    <xf numFmtId="0" fontId="0" fillId="3" borderId="6"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7" xfId="0" applyFont="1" applyFill="1" applyBorder="1" applyAlignment="1">
      <alignment horizontal="left" vertical="top" wrapText="1"/>
    </xf>
    <xf numFmtId="0" fontId="0" fillId="3" borderId="0" xfId="0" quotePrefix="1" applyFont="1" applyFill="1" applyAlignment="1">
      <alignment vertical="top" wrapText="1"/>
    </xf>
    <xf numFmtId="0" fontId="6" fillId="0" borderId="0" xfId="0" applyFont="1"/>
    <xf numFmtId="0" fontId="7" fillId="0" borderId="0" xfId="0" applyFont="1"/>
    <xf numFmtId="0" fontId="4" fillId="4" borderId="14" xfId="0" applyFont="1" applyFill="1" applyBorder="1" applyAlignment="1">
      <alignment horizontal="center" vertical="center" wrapText="1"/>
    </xf>
    <xf numFmtId="0" fontId="3" fillId="4" borderId="15" xfId="0" applyFont="1" applyFill="1" applyBorder="1" applyAlignment="1">
      <alignment vertical="top" wrapText="1"/>
    </xf>
    <xf numFmtId="0" fontId="5" fillId="4" borderId="16" xfId="0" applyFont="1" applyFill="1" applyBorder="1" applyAlignment="1">
      <alignment vertical="center" wrapText="1"/>
    </xf>
    <xf numFmtId="0" fontId="5" fillId="4" borderId="17" xfId="0" applyFont="1" applyFill="1" applyBorder="1" applyAlignment="1">
      <alignment vertical="center" wrapText="1"/>
    </xf>
    <xf numFmtId="0" fontId="4" fillId="4" borderId="1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vertical="center" wrapText="1"/>
    </xf>
    <xf numFmtId="0" fontId="4" fillId="4" borderId="19" xfId="0" applyFont="1" applyFill="1" applyBorder="1" applyAlignment="1">
      <alignment vertical="top" wrapText="1"/>
    </xf>
    <xf numFmtId="0" fontId="4" fillId="4" borderId="2" xfId="0" applyFont="1" applyFill="1" applyBorder="1" applyAlignment="1">
      <alignment horizontal="center" vertical="top" wrapText="1"/>
    </xf>
    <xf numFmtId="0" fontId="0" fillId="4" borderId="21" xfId="0" applyFont="1" applyFill="1" applyBorder="1" applyAlignment="1">
      <alignment vertical="center" wrapText="1"/>
    </xf>
    <xf numFmtId="0" fontId="4" fillId="4" borderId="3" xfId="0" applyFont="1" applyFill="1" applyBorder="1" applyAlignment="1">
      <alignment horizontal="center" vertical="top" wrapText="1"/>
    </xf>
    <xf numFmtId="0" fontId="0" fillId="4" borderId="27" xfId="0" applyFont="1" applyFill="1" applyBorder="1" applyAlignment="1">
      <alignment vertical="center" wrapText="1"/>
    </xf>
    <xf numFmtId="0" fontId="4" fillId="4" borderId="0" xfId="0" applyFont="1" applyFill="1" applyBorder="1" applyAlignment="1">
      <alignment horizontal="center" vertical="top" wrapText="1"/>
    </xf>
    <xf numFmtId="0" fontId="0" fillId="4" borderId="23" xfId="0" applyFont="1" applyFill="1" applyBorder="1" applyAlignment="1">
      <alignment vertical="center" wrapText="1"/>
    </xf>
    <xf numFmtId="0" fontId="0" fillId="4" borderId="24" xfId="0" applyFont="1" applyFill="1" applyBorder="1" applyAlignment="1">
      <alignment vertical="center" wrapText="1"/>
    </xf>
    <xf numFmtId="0" fontId="4" fillId="4" borderId="13" xfId="0" applyFont="1" applyFill="1" applyBorder="1" applyAlignment="1">
      <alignment horizontal="center" vertical="top" wrapText="1"/>
    </xf>
    <xf numFmtId="0" fontId="4" fillId="4" borderId="19" xfId="0" applyFont="1" applyFill="1" applyBorder="1" applyAlignment="1">
      <alignment horizontal="center" vertical="center" wrapText="1"/>
    </xf>
    <xf numFmtId="0" fontId="0" fillId="5" borderId="3" xfId="0" applyFont="1" applyFill="1" applyBorder="1" applyAlignment="1">
      <alignment vertical="top" wrapText="1"/>
    </xf>
    <xf numFmtId="0" fontId="0" fillId="5" borderId="1" xfId="0" applyFont="1" applyFill="1" applyBorder="1" applyAlignment="1">
      <alignment vertical="top" wrapText="1"/>
    </xf>
    <xf numFmtId="0" fontId="0" fillId="5" borderId="26" xfId="0" applyFont="1" applyFill="1" applyBorder="1" applyAlignment="1">
      <alignment vertical="top" wrapText="1"/>
    </xf>
    <xf numFmtId="0" fontId="8" fillId="3" borderId="1" xfId="0" applyFont="1" applyFill="1" applyBorder="1" applyAlignment="1">
      <alignment vertical="top" wrapText="1"/>
    </xf>
    <xf numFmtId="0" fontId="8" fillId="3" borderId="0" xfId="0" applyFont="1" applyFill="1" applyBorder="1" applyAlignment="1">
      <alignment vertical="top" wrapText="1"/>
    </xf>
    <xf numFmtId="0" fontId="8" fillId="3" borderId="0" xfId="0" applyFont="1" applyFill="1" applyAlignment="1">
      <alignment vertical="top"/>
    </xf>
    <xf numFmtId="0" fontId="8" fillId="5" borderId="25" xfId="0" applyFont="1" applyFill="1" applyBorder="1" applyAlignment="1">
      <alignment vertical="top" wrapText="1"/>
    </xf>
    <xf numFmtId="0" fontId="8" fillId="5" borderId="1" xfId="0" applyFont="1" applyFill="1" applyBorder="1" applyAlignment="1">
      <alignment vertical="top" wrapText="1"/>
    </xf>
    <xf numFmtId="0" fontId="0" fillId="5" borderId="0" xfId="0" applyFill="1"/>
    <xf numFmtId="0" fontId="0" fillId="6" borderId="0" xfId="0" applyFill="1"/>
    <xf numFmtId="0" fontId="0" fillId="5" borderId="0" xfId="0" applyFill="1" applyAlignment="1">
      <alignment wrapText="1"/>
    </xf>
    <xf numFmtId="0" fontId="4" fillId="4" borderId="28" xfId="0" applyFont="1" applyFill="1" applyBorder="1" applyAlignment="1">
      <alignment vertical="center" wrapText="1"/>
    </xf>
    <xf numFmtId="0" fontId="0" fillId="3" borderId="28" xfId="0" applyFont="1" applyFill="1" applyBorder="1" applyAlignment="1">
      <alignment vertical="top" wrapText="1"/>
    </xf>
    <xf numFmtId="0" fontId="0" fillId="5" borderId="28" xfId="0" applyFont="1" applyFill="1" applyBorder="1" applyAlignment="1">
      <alignment vertical="top" wrapText="1"/>
    </xf>
    <xf numFmtId="0" fontId="0" fillId="5" borderId="29" xfId="0" applyFont="1" applyFill="1" applyBorder="1" applyAlignment="1">
      <alignment vertical="top" wrapText="1"/>
    </xf>
    <xf numFmtId="0" fontId="0" fillId="0" borderId="0" xfId="0" applyBorder="1" applyAlignment="1">
      <alignment vertical="top"/>
    </xf>
    <xf numFmtId="0" fontId="9" fillId="0" borderId="36" xfId="0" applyFont="1" applyBorder="1" applyAlignment="1">
      <alignment vertical="top" wrapText="1"/>
    </xf>
    <xf numFmtId="0" fontId="11" fillId="3" borderId="1" xfId="0" applyFont="1" applyFill="1" applyBorder="1" applyAlignment="1">
      <alignment vertical="top" wrapText="1"/>
    </xf>
    <xf numFmtId="0" fontId="12" fillId="3" borderId="1"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xf>
    <xf numFmtId="0" fontId="10" fillId="4" borderId="2" xfId="0" applyFont="1" applyFill="1" applyBorder="1" applyAlignment="1">
      <alignment horizontal="center" vertical="top" wrapText="1"/>
    </xf>
    <xf numFmtId="0" fontId="10" fillId="4" borderId="1" xfId="0" applyFont="1" applyFill="1" applyBorder="1" applyAlignment="1">
      <alignment horizontal="center" vertical="top" wrapText="1"/>
    </xf>
    <xf numFmtId="0" fontId="12" fillId="3" borderId="28" xfId="0" applyFont="1" applyFill="1" applyBorder="1" applyAlignment="1">
      <alignment vertical="top" wrapText="1"/>
    </xf>
    <xf numFmtId="0" fontId="10" fillId="4" borderId="12" xfId="0" applyFont="1" applyFill="1" applyBorder="1" applyAlignment="1">
      <alignment horizontal="center" vertical="top" wrapText="1"/>
    </xf>
    <xf numFmtId="0" fontId="12" fillId="3" borderId="3" xfId="0" applyFont="1" applyFill="1" applyBorder="1" applyAlignment="1">
      <alignment vertical="top" wrapText="1"/>
    </xf>
    <xf numFmtId="0" fontId="0" fillId="7" borderId="33" xfId="0" applyFill="1" applyBorder="1" applyAlignment="1">
      <alignment vertical="top"/>
    </xf>
    <xf numFmtId="0" fontId="0" fillId="7" borderId="34" xfId="0" applyFill="1" applyBorder="1" applyAlignment="1">
      <alignment vertical="top"/>
    </xf>
    <xf numFmtId="0" fontId="0" fillId="7" borderId="27" xfId="0" applyFill="1" applyBorder="1" applyAlignment="1">
      <alignment vertical="top"/>
    </xf>
    <xf numFmtId="0" fontId="0" fillId="7" borderId="0" xfId="0" applyFill="1" applyBorder="1" applyAlignment="1">
      <alignment vertical="top"/>
    </xf>
    <xf numFmtId="0" fontId="0" fillId="7" borderId="35" xfId="0" applyFill="1" applyBorder="1" applyAlignment="1">
      <alignment vertical="top"/>
    </xf>
    <xf numFmtId="0" fontId="15" fillId="7" borderId="32" xfId="0" applyFont="1" applyFill="1" applyBorder="1" applyAlignment="1">
      <alignment vertical="top"/>
    </xf>
    <xf numFmtId="0" fontId="9" fillId="8" borderId="36" xfId="0" applyFont="1" applyFill="1" applyBorder="1" applyAlignment="1">
      <alignment vertical="top" wrapText="1"/>
    </xf>
    <xf numFmtId="0" fontId="0" fillId="8" borderId="0" xfId="0" applyFill="1" applyBorder="1" applyAlignment="1">
      <alignment vertical="top"/>
    </xf>
    <xf numFmtId="0" fontId="16" fillId="7" borderId="36" xfId="0" applyFont="1" applyFill="1" applyBorder="1" applyAlignment="1">
      <alignment vertical="top" wrapText="1"/>
    </xf>
    <xf numFmtId="0" fontId="17" fillId="7" borderId="0" xfId="0" applyFont="1" applyFill="1" applyBorder="1" applyAlignment="1">
      <alignment vertical="top" wrapText="1"/>
    </xf>
    <xf numFmtId="0" fontId="18" fillId="0" borderId="0" xfId="0" applyFont="1"/>
    <xf numFmtId="0" fontId="8" fillId="0" borderId="35" xfId="0" applyFont="1" applyBorder="1" applyAlignment="1">
      <alignment vertical="top"/>
    </xf>
    <xf numFmtId="0" fontId="8" fillId="8" borderId="35" xfId="0" applyFont="1" applyFill="1" applyBorder="1" applyAlignment="1">
      <alignment vertical="top"/>
    </xf>
    <xf numFmtId="0" fontId="0" fillId="0" borderId="0" xfId="0" applyBorder="1" applyAlignment="1">
      <alignment vertical="top" wrapText="1"/>
    </xf>
    <xf numFmtId="0" fontId="1" fillId="0" borderId="0" xfId="0" applyFont="1" applyFill="1" applyBorder="1" applyAlignment="1">
      <alignment horizontal="left" vertical="top" wrapText="1"/>
    </xf>
    <xf numFmtId="0" fontId="1" fillId="0" borderId="37" xfId="0" applyFont="1" applyFill="1" applyBorder="1" applyAlignment="1">
      <alignment horizontal="left" vertical="top" wrapText="1"/>
    </xf>
    <xf numFmtId="0" fontId="1" fillId="0" borderId="0" xfId="0" applyFont="1" applyFill="1" applyAlignment="1">
      <alignment horizontal="left" vertical="top" wrapText="1"/>
    </xf>
    <xf numFmtId="0" fontId="23" fillId="0" borderId="37" xfId="0" applyFont="1" applyFill="1" applyBorder="1" applyAlignment="1">
      <alignment horizontal="left" vertical="top" wrapText="1"/>
    </xf>
    <xf numFmtId="0" fontId="24" fillId="0" borderId="37" xfId="0" applyFont="1" applyFill="1" applyBorder="1" applyAlignment="1">
      <alignment horizontal="left" vertical="top" wrapText="1"/>
    </xf>
    <xf numFmtId="0" fontId="21" fillId="0" borderId="38" xfId="0" applyFont="1" applyFill="1" applyBorder="1" applyAlignment="1">
      <alignment horizontal="left" vertical="top" wrapText="1"/>
    </xf>
    <xf numFmtId="0" fontId="24" fillId="0" borderId="38" xfId="0" applyFont="1" applyFill="1" applyBorder="1" applyAlignment="1">
      <alignment horizontal="left" vertical="top" wrapText="1"/>
    </xf>
    <xf numFmtId="0" fontId="1" fillId="0" borderId="40" xfId="0" applyFont="1" applyFill="1" applyBorder="1" applyAlignment="1">
      <alignment horizontal="left" vertical="top" wrapText="1"/>
    </xf>
    <xf numFmtId="0" fontId="20" fillId="9" borderId="41"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25" fillId="0" borderId="43" xfId="0" applyFont="1" applyFill="1" applyBorder="1" applyAlignment="1">
      <alignment horizontal="left" vertical="top" wrapText="1"/>
    </xf>
    <xf numFmtId="0" fontId="25" fillId="0" borderId="0" xfId="0" applyFont="1" applyFill="1" applyAlignment="1">
      <alignment horizontal="left" vertical="top" wrapText="1"/>
    </xf>
    <xf numFmtId="0" fontId="25" fillId="0" borderId="40" xfId="0" applyFont="1" applyFill="1" applyBorder="1" applyAlignment="1">
      <alignment horizontal="left" vertical="top" wrapText="1"/>
    </xf>
    <xf numFmtId="0" fontId="27" fillId="0" borderId="42" xfId="0" applyFont="1" applyFill="1" applyBorder="1" applyAlignment="1">
      <alignment horizontal="center" vertical="center" wrapText="1"/>
    </xf>
    <xf numFmtId="0" fontId="25" fillId="0" borderId="44" xfId="0" applyFont="1" applyFill="1" applyBorder="1" applyAlignment="1">
      <alignment horizontal="left" vertical="top" wrapText="1"/>
    </xf>
    <xf numFmtId="0" fontId="24" fillId="0" borderId="43" xfId="0" applyFont="1" applyFill="1" applyBorder="1" applyAlignment="1">
      <alignment horizontal="left" vertical="top" wrapText="1"/>
    </xf>
    <xf numFmtId="0" fontId="4" fillId="4" borderId="21" xfId="0" applyFont="1" applyFill="1" applyBorder="1" applyAlignment="1">
      <alignment vertical="top" wrapText="1"/>
    </xf>
    <xf numFmtId="0" fontId="4" fillId="4" borderId="19" xfId="0" applyFont="1" applyFill="1" applyBorder="1" applyAlignment="1">
      <alignment vertical="top" wrapText="1"/>
    </xf>
    <xf numFmtId="0" fontId="5" fillId="4" borderId="0" xfId="0" applyFont="1" applyFill="1" applyBorder="1" applyAlignment="1">
      <alignment vertical="center" wrapText="1"/>
    </xf>
    <xf numFmtId="0" fontId="4" fillId="4" borderId="0" xfId="0" applyFont="1" applyFill="1" applyBorder="1" applyAlignment="1">
      <alignment vertical="center" wrapText="1"/>
    </xf>
    <xf numFmtId="0" fontId="0" fillId="5" borderId="0" xfId="0" applyFont="1" applyFill="1" applyBorder="1" applyAlignment="1">
      <alignment vertical="top" wrapText="1"/>
    </xf>
    <xf numFmtId="0" fontId="0" fillId="8" borderId="0" xfId="0" applyFill="1" applyBorder="1" applyAlignment="1">
      <alignment vertical="top" wrapText="1"/>
    </xf>
    <xf numFmtId="0" fontId="0" fillId="0" borderId="0" xfId="0" applyFill="1" applyBorder="1" applyAlignment="1">
      <alignment vertical="top" wrapText="1"/>
    </xf>
    <xf numFmtId="0" fontId="0" fillId="0" borderId="0" xfId="0" applyAlignment="1">
      <alignment wrapText="1"/>
    </xf>
    <xf numFmtId="0" fontId="0" fillId="5" borderId="3" xfId="0" applyFont="1" applyFill="1" applyBorder="1" applyAlignment="1">
      <alignment horizontal="center" vertical="top" wrapText="1"/>
    </xf>
    <xf numFmtId="0" fontId="28" fillId="3" borderId="0" xfId="0" applyFont="1" applyFill="1" applyBorder="1" applyAlignment="1">
      <alignment vertical="top" wrapText="1"/>
    </xf>
    <xf numFmtId="0" fontId="28" fillId="3" borderId="3" xfId="0" applyFont="1" applyFill="1" applyBorder="1" applyAlignment="1">
      <alignment vertical="top" wrapText="1"/>
    </xf>
    <xf numFmtId="0" fontId="5" fillId="4" borderId="17" xfId="0" applyFont="1" applyFill="1" applyBorder="1" applyAlignment="1">
      <alignment vertical="center" wrapText="1"/>
    </xf>
    <xf numFmtId="0" fontId="0" fillId="3" borderId="6" xfId="0" applyFont="1" applyFill="1" applyBorder="1" applyAlignment="1">
      <alignment vertical="top" wrapText="1"/>
    </xf>
    <xf numFmtId="0" fontId="0" fillId="3" borderId="11" xfId="0" applyFont="1" applyFill="1" applyBorder="1" applyAlignment="1">
      <alignment vertical="top" wrapText="1"/>
    </xf>
    <xf numFmtId="0" fontId="0" fillId="3" borderId="7" xfId="0" applyFont="1" applyFill="1" applyBorder="1" applyAlignment="1">
      <alignment vertical="top" wrapText="1"/>
    </xf>
    <xf numFmtId="0" fontId="0" fillId="3" borderId="30" xfId="0" applyFont="1" applyFill="1" applyBorder="1" applyAlignment="1">
      <alignment vertical="top" wrapText="1"/>
    </xf>
    <xf numFmtId="0" fontId="0" fillId="3" borderId="6"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7" xfId="0" applyFont="1" applyFill="1" applyBorder="1" applyAlignment="1">
      <alignment horizontal="left" vertical="top" wrapText="1"/>
    </xf>
    <xf numFmtId="0" fontId="14" fillId="10" borderId="1" xfId="0" applyFont="1" applyFill="1" applyBorder="1" applyAlignment="1">
      <alignment vertical="top" wrapText="1"/>
    </xf>
    <xf numFmtId="0" fontId="12" fillId="10" borderId="1" xfId="0" applyFont="1" applyFill="1" applyBorder="1" applyAlignment="1">
      <alignment vertical="top" wrapText="1"/>
    </xf>
    <xf numFmtId="0" fontId="30" fillId="4" borderId="47" xfId="0" applyFont="1" applyFill="1" applyBorder="1" applyAlignment="1">
      <alignment horizontal="center" vertical="center" wrapText="1"/>
    </xf>
    <xf numFmtId="0" fontId="4" fillId="4" borderId="47" xfId="0" applyFont="1" applyFill="1" applyBorder="1" applyAlignment="1">
      <alignment horizontal="center" vertical="top" wrapText="1"/>
    </xf>
    <xf numFmtId="0" fontId="8" fillId="3" borderId="48" xfId="0" applyFont="1" applyFill="1" applyBorder="1" applyAlignment="1">
      <alignment vertical="top" wrapText="1"/>
    </xf>
    <xf numFmtId="0" fontId="28" fillId="3" borderId="0" xfId="0" quotePrefix="1" applyFont="1" applyFill="1" applyBorder="1" applyAlignment="1">
      <alignment vertical="top" wrapText="1"/>
    </xf>
    <xf numFmtId="0" fontId="0" fillId="3" borderId="0" xfId="0" quotePrefix="1" applyFont="1" applyFill="1" applyBorder="1" applyAlignment="1">
      <alignment vertical="top" wrapText="1"/>
    </xf>
    <xf numFmtId="0" fontId="0" fillId="3" borderId="0" xfId="0" applyFont="1" applyFill="1" applyBorder="1" applyAlignment="1">
      <alignment horizontal="center" vertical="top" wrapText="1"/>
    </xf>
    <xf numFmtId="0" fontId="0" fillId="0" borderId="52" xfId="0" applyBorder="1"/>
    <xf numFmtId="0" fontId="0" fillId="0" borderId="53" xfId="0" applyBorder="1"/>
    <xf numFmtId="0" fontId="6" fillId="0" borderId="53" xfId="0" applyFont="1" applyBorder="1"/>
    <xf numFmtId="0" fontId="7" fillId="0" borderId="54" xfId="0" applyFont="1" applyBorder="1"/>
    <xf numFmtId="0" fontId="4" fillId="4" borderId="55" xfId="0" applyFont="1" applyFill="1" applyBorder="1" applyAlignment="1">
      <alignment horizontal="center" vertical="center" wrapText="1"/>
    </xf>
    <xf numFmtId="0" fontId="5" fillId="4" borderId="56" xfId="0" applyFont="1" applyFill="1" applyBorder="1" applyAlignment="1">
      <alignment vertical="center" wrapText="1"/>
    </xf>
    <xf numFmtId="0" fontId="4" fillId="4" borderId="57" xfId="0" applyFont="1" applyFill="1" applyBorder="1" applyAlignment="1">
      <alignment horizontal="center" vertical="center" wrapText="1"/>
    </xf>
    <xf numFmtId="0" fontId="4" fillId="4" borderId="58" xfId="0" applyFont="1" applyFill="1" applyBorder="1" applyAlignment="1">
      <alignment vertical="center" wrapText="1"/>
    </xf>
    <xf numFmtId="0" fontId="4" fillId="4" borderId="59" xfId="0" applyFont="1" applyFill="1" applyBorder="1" applyAlignment="1">
      <alignment vertical="top" wrapText="1"/>
    </xf>
    <xf numFmtId="0" fontId="0" fillId="3" borderId="60" xfId="0" applyFont="1" applyFill="1" applyBorder="1" applyAlignment="1">
      <alignment vertical="top" wrapText="1"/>
    </xf>
    <xf numFmtId="0" fontId="28" fillId="4" borderId="59" xfId="0" applyFont="1" applyFill="1" applyBorder="1" applyAlignment="1">
      <alignment vertical="center" wrapText="1"/>
    </xf>
    <xf numFmtId="0" fontId="28" fillId="4" borderId="61" xfId="0" applyFont="1" applyFill="1" applyBorder="1" applyAlignment="1">
      <alignment vertical="center" wrapText="1"/>
    </xf>
    <xf numFmtId="0" fontId="28" fillId="4" borderId="62" xfId="0" applyFont="1" applyFill="1" applyBorder="1" applyAlignment="1">
      <alignment vertical="center" wrapText="1"/>
    </xf>
    <xf numFmtId="0" fontId="28" fillId="4" borderId="63" xfId="0" applyFont="1" applyFill="1" applyBorder="1" applyAlignment="1">
      <alignment vertical="center" wrapText="1"/>
    </xf>
    <xf numFmtId="0" fontId="28" fillId="3" borderId="60" xfId="0" applyFont="1" applyFill="1" applyBorder="1" applyAlignment="1">
      <alignment vertical="top" wrapText="1"/>
    </xf>
    <xf numFmtId="0" fontId="4" fillId="4" borderId="61" xfId="0" applyFont="1" applyFill="1" applyBorder="1" applyAlignment="1">
      <alignment vertical="top" wrapText="1"/>
    </xf>
    <xf numFmtId="0" fontId="0" fillId="4" borderId="61" xfId="0" applyFont="1" applyFill="1" applyBorder="1" applyAlignment="1">
      <alignment vertical="center" wrapText="1"/>
    </xf>
    <xf numFmtId="0" fontId="12" fillId="10" borderId="58" xfId="0" applyFont="1" applyFill="1" applyBorder="1" applyAlignment="1">
      <alignment vertical="top" wrapText="1"/>
    </xf>
    <xf numFmtId="0" fontId="14" fillId="10" borderId="65" xfId="0" applyFont="1" applyFill="1" applyBorder="1" applyAlignment="1">
      <alignment vertical="top" wrapText="1"/>
    </xf>
    <xf numFmtId="0" fontId="12" fillId="10" borderId="65" xfId="0" applyFont="1" applyFill="1" applyBorder="1" applyAlignment="1">
      <alignment vertical="top" wrapText="1"/>
    </xf>
    <xf numFmtId="0" fontId="13" fillId="10" borderId="65" xfId="0" applyFont="1" applyFill="1" applyBorder="1" applyAlignment="1">
      <alignment vertical="top" wrapText="1"/>
    </xf>
    <xf numFmtId="0" fontId="12" fillId="10" borderId="66" xfId="0" applyFont="1" applyFill="1" applyBorder="1" applyAlignment="1">
      <alignment vertical="top" wrapText="1"/>
    </xf>
    <xf numFmtId="0" fontId="10" fillId="10" borderId="0" xfId="0" applyFont="1" applyFill="1" applyBorder="1" applyAlignment="1">
      <alignment horizontal="center" vertical="top" wrapText="1"/>
    </xf>
    <xf numFmtId="0" fontId="10" fillId="10" borderId="67" xfId="0" applyFont="1" applyFill="1" applyBorder="1" applyAlignment="1">
      <alignment horizontal="center" vertical="top" wrapText="1"/>
    </xf>
    <xf numFmtId="0" fontId="8" fillId="3" borderId="28" xfId="0" applyFont="1" applyFill="1" applyBorder="1" applyAlignment="1">
      <alignment vertical="top"/>
    </xf>
    <xf numFmtId="0" fontId="0" fillId="3" borderId="3" xfId="0" applyFont="1" applyFill="1" applyBorder="1" applyAlignment="1">
      <alignment horizontal="center" vertical="top" wrapText="1"/>
    </xf>
    <xf numFmtId="0" fontId="8" fillId="3" borderId="51" xfId="0" applyFont="1" applyFill="1" applyBorder="1" applyAlignment="1">
      <alignment vertical="top" wrapText="1"/>
    </xf>
    <xf numFmtId="0" fontId="8" fillId="3" borderId="3" xfId="0" applyFont="1" applyFill="1" applyBorder="1" applyAlignment="1">
      <alignment vertical="top" wrapText="1"/>
    </xf>
    <xf numFmtId="0" fontId="8" fillId="3" borderId="1" xfId="0" applyFont="1" applyFill="1" applyBorder="1" applyAlignment="1">
      <alignment vertical="top" wrapText="1"/>
    </xf>
    <xf numFmtId="0" fontId="4" fillId="4" borderId="61" xfId="0" applyFont="1" applyFill="1" applyBorder="1" applyAlignment="1">
      <alignment vertical="top" wrapText="1"/>
    </xf>
    <xf numFmtId="0" fontId="4" fillId="4" borderId="0" xfId="0" applyFont="1" applyFill="1" applyBorder="1" applyAlignment="1">
      <alignment horizontal="center" vertical="top" wrapText="1"/>
    </xf>
    <xf numFmtId="0" fontId="0" fillId="4" borderId="0" xfId="0" applyFont="1" applyFill="1" applyBorder="1" applyAlignment="1">
      <alignment vertical="center" wrapText="1"/>
    </xf>
    <xf numFmtId="0" fontId="0" fillId="4" borderId="69" xfId="0" applyFont="1" applyFill="1" applyBorder="1" applyAlignment="1">
      <alignment vertical="center" wrapText="1"/>
    </xf>
    <xf numFmtId="0" fontId="0" fillId="3" borderId="51" xfId="0" applyFont="1" applyFill="1" applyBorder="1" applyAlignment="1">
      <alignment vertical="top" wrapText="1"/>
    </xf>
    <xf numFmtId="0" fontId="0" fillId="3" borderId="47" xfId="0" applyFont="1" applyFill="1" applyBorder="1" applyAlignment="1">
      <alignment vertical="top" wrapText="1"/>
    </xf>
    <xf numFmtId="0" fontId="8" fillId="11" borderId="0" xfId="0" applyFont="1" applyFill="1" applyAlignment="1">
      <alignment vertical="top"/>
    </xf>
    <xf numFmtId="0" fontId="35" fillId="11" borderId="0" xfId="0" applyFont="1" applyFill="1" applyBorder="1" applyAlignment="1">
      <alignment vertical="center" wrapText="1"/>
    </xf>
    <xf numFmtId="0" fontId="0" fillId="11" borderId="3" xfId="0" applyFont="1" applyFill="1" applyBorder="1" applyAlignment="1">
      <alignment vertical="top" wrapText="1"/>
    </xf>
    <xf numFmtId="0" fontId="0" fillId="11" borderId="0" xfId="0" applyFont="1" applyFill="1" applyBorder="1" applyAlignment="1">
      <alignment vertical="top" wrapText="1"/>
    </xf>
    <xf numFmtId="0" fontId="0" fillId="11" borderId="60" xfId="0" applyFont="1" applyFill="1" applyBorder="1" applyAlignment="1">
      <alignment vertical="top" wrapText="1"/>
    </xf>
    <xf numFmtId="0" fontId="8" fillId="11" borderId="0" xfId="0" applyFont="1" applyFill="1" applyBorder="1" applyAlignment="1">
      <alignment vertical="top" wrapText="1"/>
    </xf>
    <xf numFmtId="0" fontId="0" fillId="11" borderId="51" xfId="0" applyFont="1" applyFill="1" applyBorder="1" applyAlignment="1">
      <alignment vertical="top" wrapText="1"/>
    </xf>
    <xf numFmtId="0" fontId="0" fillId="0" borderId="0" xfId="0"/>
    <xf numFmtId="0" fontId="0" fillId="4" borderId="61" xfId="0" applyFont="1" applyFill="1" applyBorder="1" applyAlignment="1">
      <alignment vertical="center" wrapText="1"/>
    </xf>
    <xf numFmtId="0" fontId="0" fillId="11" borderId="11" xfId="0" applyFont="1" applyFill="1" applyBorder="1" applyAlignment="1">
      <alignment vertical="top" wrapText="1"/>
    </xf>
    <xf numFmtId="0" fontId="0" fillId="11" borderId="28" xfId="0" applyFont="1" applyFill="1" applyBorder="1" applyAlignment="1">
      <alignment vertical="top" wrapText="1"/>
    </xf>
    <xf numFmtId="0" fontId="9" fillId="0" borderId="36" xfId="0" applyFont="1" applyBorder="1" applyAlignment="1">
      <alignment horizontal="center" vertical="top" wrapText="1"/>
    </xf>
    <xf numFmtId="0" fontId="8" fillId="8" borderId="35" xfId="0" applyFont="1" applyFill="1" applyBorder="1" applyAlignment="1">
      <alignment horizontal="center" vertical="top"/>
    </xf>
    <xf numFmtId="0" fontId="0" fillId="5" borderId="29" xfId="0" applyFont="1" applyFill="1" applyBorder="1" applyAlignment="1">
      <alignment vertical="top" wrapText="1"/>
    </xf>
    <xf numFmtId="0" fontId="0" fillId="5" borderId="31" xfId="0" applyFont="1" applyFill="1" applyBorder="1" applyAlignment="1">
      <alignment vertical="top" wrapText="1"/>
    </xf>
    <xf numFmtId="0" fontId="4" fillId="4" borderId="22" xfId="0" applyFont="1" applyFill="1" applyBorder="1" applyAlignment="1">
      <alignment vertical="top" wrapText="1"/>
    </xf>
    <xf numFmtId="0" fontId="4" fillId="4" borderId="21" xfId="0" applyFont="1" applyFill="1" applyBorder="1" applyAlignment="1">
      <alignment vertical="top" wrapText="1"/>
    </xf>
    <xf numFmtId="0" fontId="4" fillId="4" borderId="19" xfId="0" applyFont="1" applyFill="1" applyBorder="1" applyAlignment="1">
      <alignment vertical="top" wrapText="1"/>
    </xf>
    <xf numFmtId="0" fontId="4" fillId="4" borderId="8" xfId="0" applyFont="1" applyFill="1" applyBorder="1" applyAlignment="1">
      <alignment horizontal="center" vertical="top" wrapText="1"/>
    </xf>
    <xf numFmtId="0" fontId="4" fillId="4" borderId="9" xfId="0" applyFont="1" applyFill="1" applyBorder="1" applyAlignment="1">
      <alignment horizontal="center" vertical="top" wrapText="1"/>
    </xf>
    <xf numFmtId="0" fontId="4" fillId="4" borderId="10" xfId="0" applyFont="1" applyFill="1" applyBorder="1" applyAlignment="1">
      <alignment horizontal="center" vertical="top" wrapText="1"/>
    </xf>
    <xf numFmtId="0" fontId="8" fillId="5" borderId="6" xfId="0" applyFont="1" applyFill="1" applyBorder="1" applyAlignment="1">
      <alignment vertical="top" wrapText="1"/>
    </xf>
    <xf numFmtId="0" fontId="8" fillId="5" borderId="11" xfId="0" applyFont="1" applyFill="1" applyBorder="1" applyAlignment="1">
      <alignment vertical="top" wrapText="1"/>
    </xf>
    <xf numFmtId="0" fontId="8" fillId="5" borderId="7" xfId="0" applyFont="1" applyFill="1" applyBorder="1" applyAlignment="1">
      <alignment vertical="top" wrapText="1"/>
    </xf>
    <xf numFmtId="0" fontId="0" fillId="5" borderId="6" xfId="0" applyFont="1" applyFill="1" applyBorder="1" applyAlignment="1">
      <alignment vertical="top" wrapText="1"/>
    </xf>
    <xf numFmtId="0" fontId="0" fillId="5" borderId="11" xfId="0" applyFont="1" applyFill="1" applyBorder="1" applyAlignment="1">
      <alignment vertical="top" wrapText="1"/>
    </xf>
    <xf numFmtId="0" fontId="0" fillId="5" borderId="7" xfId="0" applyFont="1" applyFill="1" applyBorder="1" applyAlignment="1">
      <alignment vertical="top" wrapText="1"/>
    </xf>
    <xf numFmtId="0" fontId="0" fillId="5" borderId="30" xfId="0" applyFont="1" applyFill="1" applyBorder="1" applyAlignment="1">
      <alignment vertical="top" wrapText="1"/>
    </xf>
    <xf numFmtId="0" fontId="0" fillId="4" borderId="20" xfId="0" applyFont="1" applyFill="1" applyBorder="1" applyAlignment="1">
      <alignment vertical="top" wrapText="1"/>
    </xf>
    <xf numFmtId="0" fontId="0" fillId="4" borderId="19" xfId="0" applyFont="1" applyFill="1" applyBorder="1" applyAlignment="1">
      <alignment vertical="top" wrapText="1"/>
    </xf>
    <xf numFmtId="0" fontId="10" fillId="4" borderId="4" xfId="0" applyFont="1" applyFill="1" applyBorder="1" applyAlignment="1">
      <alignment horizontal="center" vertical="top" wrapText="1"/>
    </xf>
    <xf numFmtId="0" fontId="10" fillId="4" borderId="10" xfId="0" applyFont="1" applyFill="1" applyBorder="1" applyAlignment="1">
      <alignment horizontal="center" vertical="top" wrapText="1"/>
    </xf>
    <xf numFmtId="0" fontId="5" fillId="4" borderId="17" xfId="0" applyFont="1" applyFill="1" applyBorder="1" applyAlignment="1">
      <alignment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4" xfId="0" applyFont="1" applyFill="1" applyBorder="1" applyAlignment="1">
      <alignment horizontal="center" vertical="top" wrapText="1"/>
    </xf>
    <xf numFmtId="0" fontId="4" fillId="4" borderId="5" xfId="0" applyFont="1" applyFill="1" applyBorder="1" applyAlignment="1">
      <alignment horizontal="center" vertical="top" wrapText="1"/>
    </xf>
    <xf numFmtId="0" fontId="0" fillId="3" borderId="6" xfId="0" applyFont="1" applyFill="1" applyBorder="1" applyAlignment="1">
      <alignment vertical="top" wrapText="1"/>
    </xf>
    <xf numFmtId="0" fontId="0" fillId="3" borderId="11" xfId="0" applyFont="1" applyFill="1" applyBorder="1" applyAlignment="1">
      <alignment vertical="top" wrapText="1"/>
    </xf>
    <xf numFmtId="0" fontId="0" fillId="3" borderId="7" xfId="0" applyFont="1" applyFill="1" applyBorder="1" applyAlignment="1">
      <alignment vertical="top" wrapText="1"/>
    </xf>
    <xf numFmtId="0" fontId="0" fillId="3" borderId="29" xfId="0" applyFont="1" applyFill="1" applyBorder="1" applyAlignment="1">
      <alignment vertical="top" wrapText="1"/>
    </xf>
    <xf numFmtId="0" fontId="0" fillId="3" borderId="30" xfId="0" applyFont="1" applyFill="1" applyBorder="1" applyAlignment="1">
      <alignment vertical="top" wrapText="1"/>
    </xf>
    <xf numFmtId="0" fontId="0" fillId="3" borderId="31" xfId="0" applyFont="1" applyFill="1" applyBorder="1" applyAlignment="1">
      <alignment vertical="top" wrapText="1"/>
    </xf>
    <xf numFmtId="0" fontId="0" fillId="3" borderId="6"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7"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6" xfId="0" applyFont="1" applyFill="1" applyBorder="1" applyAlignment="1">
      <alignment vertical="top" wrapText="1"/>
    </xf>
    <xf numFmtId="0" fontId="8" fillId="3" borderId="11" xfId="0" applyFont="1" applyFill="1" applyBorder="1" applyAlignment="1">
      <alignment vertical="top" wrapText="1"/>
    </xf>
    <xf numFmtId="0" fontId="8" fillId="3" borderId="7" xfId="0" applyFont="1" applyFill="1" applyBorder="1" applyAlignment="1">
      <alignment vertical="top" wrapText="1"/>
    </xf>
    <xf numFmtId="0" fontId="14" fillId="3" borderId="0" xfId="0" applyFont="1" applyFill="1" applyBorder="1" applyAlignment="1">
      <alignment horizontal="center" vertical="top" wrapText="1"/>
    </xf>
    <xf numFmtId="0" fontId="14" fillId="3" borderId="46" xfId="0" applyFont="1" applyFill="1" applyBorder="1" applyAlignment="1">
      <alignment horizontal="center" vertical="top" wrapText="1"/>
    </xf>
    <xf numFmtId="0" fontId="12" fillId="3" borderId="0" xfId="0" applyFont="1" applyFill="1" applyBorder="1" applyAlignment="1">
      <alignment horizontal="center" vertical="top" wrapText="1"/>
    </xf>
    <xf numFmtId="0" fontId="12" fillId="3" borderId="46" xfId="0" applyFont="1" applyFill="1" applyBorder="1" applyAlignment="1">
      <alignment horizontal="center" vertical="top" wrapText="1"/>
    </xf>
    <xf numFmtId="0" fontId="0" fillId="5" borderId="11" xfId="0" applyFont="1" applyFill="1" applyBorder="1" applyAlignment="1">
      <alignment horizontal="center" vertical="top" wrapText="1"/>
    </xf>
    <xf numFmtId="0" fontId="0" fillId="5" borderId="7" xfId="0" applyFont="1" applyFill="1" applyBorder="1" applyAlignment="1">
      <alignment horizontal="center" vertical="top" wrapText="1"/>
    </xf>
    <xf numFmtId="0" fontId="0" fillId="3" borderId="35" xfId="0" applyFont="1" applyFill="1" applyBorder="1" applyAlignment="1">
      <alignment horizontal="center" vertical="top" wrapText="1"/>
    </xf>
    <xf numFmtId="0" fontId="0" fillId="5" borderId="35" xfId="0" applyFont="1" applyFill="1" applyBorder="1" applyAlignment="1">
      <alignment horizontal="center" vertical="top" wrapText="1"/>
    </xf>
    <xf numFmtId="0" fontId="0" fillId="11" borderId="6" xfId="0" applyFont="1" applyFill="1" applyBorder="1" applyAlignment="1">
      <alignment horizontal="left" vertical="top" wrapText="1"/>
    </xf>
    <xf numFmtId="0" fontId="0" fillId="11" borderId="11" xfId="0" applyFont="1" applyFill="1" applyBorder="1" applyAlignment="1">
      <alignment horizontal="left" vertical="top" wrapText="1"/>
    </xf>
    <xf numFmtId="0" fontId="0" fillId="11" borderId="7" xfId="0" applyFont="1" applyFill="1" applyBorder="1" applyAlignment="1">
      <alignment horizontal="left" vertical="top" wrapText="1"/>
    </xf>
    <xf numFmtId="0" fontId="0" fillId="11" borderId="29" xfId="0" applyFont="1" applyFill="1" applyBorder="1" applyAlignment="1">
      <alignment horizontal="center" vertical="top" wrapText="1"/>
    </xf>
    <xf numFmtId="0" fontId="0" fillId="11" borderId="30" xfId="0" applyFont="1" applyFill="1" applyBorder="1" applyAlignment="1">
      <alignment horizontal="center" vertical="top" wrapText="1"/>
    </xf>
    <xf numFmtId="0" fontId="0" fillId="11" borderId="31" xfId="0" applyFont="1" applyFill="1" applyBorder="1" applyAlignment="1">
      <alignment horizontal="center" vertical="top" wrapText="1"/>
    </xf>
    <xf numFmtId="0" fontId="0" fillId="3" borderId="6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3" xfId="0" applyFont="1" applyFill="1" applyBorder="1" applyAlignment="1">
      <alignment horizontal="left" vertical="top" wrapText="1"/>
    </xf>
    <xf numFmtId="0" fontId="0" fillId="3" borderId="30" xfId="0" applyFont="1" applyFill="1" applyBorder="1" applyAlignment="1">
      <alignment horizontal="left" vertical="top" wrapText="1"/>
    </xf>
    <xf numFmtId="0" fontId="0" fillId="3" borderId="60" xfId="0" applyFont="1" applyFill="1" applyBorder="1" applyAlignment="1">
      <alignment horizontal="center" vertical="top" wrapText="1"/>
    </xf>
    <xf numFmtId="0" fontId="0" fillId="3" borderId="11" xfId="0" applyFont="1" applyFill="1" applyBorder="1" applyAlignment="1">
      <alignment horizontal="center" vertical="top" wrapText="1"/>
    </xf>
    <xf numFmtId="0" fontId="0" fillId="3" borderId="7" xfId="0" applyFont="1" applyFill="1" applyBorder="1" applyAlignment="1">
      <alignment horizontal="center" vertical="top" wrapText="1"/>
    </xf>
    <xf numFmtId="0" fontId="8" fillId="3" borderId="3" xfId="0" applyFont="1" applyFill="1" applyBorder="1" applyAlignment="1">
      <alignment vertical="top" wrapText="1"/>
    </xf>
    <xf numFmtId="0" fontId="0" fillId="11" borderId="11" xfId="0" applyFont="1" applyFill="1" applyBorder="1" applyAlignment="1">
      <alignment vertical="top" wrapText="1"/>
    </xf>
    <xf numFmtId="0" fontId="8" fillId="11" borderId="47" xfId="0" applyFont="1" applyFill="1" applyBorder="1" applyAlignment="1">
      <alignment horizontal="center" vertical="top"/>
    </xf>
    <xf numFmtId="0" fontId="8" fillId="11" borderId="0" xfId="0" applyFont="1" applyFill="1" applyAlignment="1">
      <alignment horizontal="center" vertical="top"/>
    </xf>
    <xf numFmtId="0" fontId="8" fillId="11" borderId="28" xfId="0" applyFont="1" applyFill="1" applyBorder="1" applyAlignment="1">
      <alignment horizontal="center" vertical="top"/>
    </xf>
    <xf numFmtId="0" fontId="0" fillId="11" borderId="47" xfId="0" applyFont="1" applyFill="1" applyBorder="1" applyAlignment="1">
      <alignment horizontal="left" vertical="top" wrapText="1"/>
    </xf>
    <xf numFmtId="0" fontId="0" fillId="11" borderId="0" xfId="0" applyFont="1" applyFill="1" applyBorder="1" applyAlignment="1">
      <alignment horizontal="left" vertical="top" wrapText="1"/>
    </xf>
    <xf numFmtId="0" fontId="0" fillId="11" borderId="28" xfId="0" applyFont="1" applyFill="1" applyBorder="1" applyAlignment="1">
      <alignment horizontal="left" vertical="top" wrapText="1"/>
    </xf>
    <xf numFmtId="0" fontId="0" fillId="11" borderId="0" xfId="0" applyFont="1" applyFill="1" applyBorder="1" applyAlignment="1">
      <alignment horizontal="center" vertical="top" wrapText="1"/>
    </xf>
    <xf numFmtId="0" fontId="0" fillId="11" borderId="28" xfId="0" applyFont="1" applyFill="1" applyBorder="1" applyAlignment="1">
      <alignment horizontal="center" vertical="top" wrapText="1"/>
    </xf>
    <xf numFmtId="0" fontId="4" fillId="4" borderId="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0" fillId="3" borderId="53" xfId="0" applyFont="1" applyFill="1" applyBorder="1" applyAlignment="1">
      <alignment horizontal="left" vertical="top" wrapText="1"/>
    </xf>
    <xf numFmtId="0" fontId="0" fillId="3" borderId="68" xfId="0" applyFont="1" applyFill="1" applyBorder="1" applyAlignment="1">
      <alignment horizontal="left" vertical="top" wrapText="1"/>
    </xf>
    <xf numFmtId="0" fontId="4" fillId="4" borderId="61" xfId="0" applyFont="1" applyFill="1" applyBorder="1" applyAlignment="1">
      <alignment horizontal="center" vertical="center" wrapText="1"/>
    </xf>
    <xf numFmtId="0" fontId="4" fillId="4" borderId="57"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8" fillId="3" borderId="51" xfId="0" applyFont="1" applyFill="1" applyBorder="1" applyAlignment="1">
      <alignment horizontal="left" vertical="top" wrapText="1"/>
    </xf>
    <xf numFmtId="0" fontId="8" fillId="3" borderId="3" xfId="0" applyFont="1" applyFill="1" applyBorder="1" applyAlignment="1">
      <alignment horizontal="left" vertical="top" wrapText="1"/>
    </xf>
    <xf numFmtId="0" fontId="29" fillId="3" borderId="50" xfId="0" applyFont="1" applyFill="1" applyBorder="1" applyAlignment="1">
      <alignment horizontal="left" vertical="center" wrapText="1"/>
    </xf>
    <xf numFmtId="0" fontId="28" fillId="3" borderId="50" xfId="0" applyFont="1" applyFill="1" applyBorder="1" applyAlignment="1">
      <alignment horizontal="center" vertical="top" wrapText="1"/>
    </xf>
    <xf numFmtId="0" fontId="30" fillId="4" borderId="13" xfId="0" applyFont="1" applyFill="1" applyBorder="1" applyAlignment="1">
      <alignment horizontal="center" vertical="center" wrapText="1"/>
    </xf>
    <xf numFmtId="0" fontId="30" fillId="4" borderId="0" xfId="0" applyFont="1" applyFill="1" applyBorder="1" applyAlignment="1">
      <alignment horizontal="center" vertical="center" wrapText="1"/>
    </xf>
    <xf numFmtId="0" fontId="8" fillId="3" borderId="51" xfId="0" applyFont="1" applyFill="1" applyBorder="1" applyAlignment="1">
      <alignment vertical="top" wrapText="1"/>
    </xf>
    <xf numFmtId="0" fontId="8" fillId="3" borderId="1" xfId="0" applyFont="1" applyFill="1" applyBorder="1" applyAlignment="1">
      <alignment vertical="top" wrapText="1"/>
    </xf>
    <xf numFmtId="0" fontId="4" fillId="4" borderId="61" xfId="0" applyFont="1" applyFill="1" applyBorder="1" applyAlignment="1">
      <alignment vertical="top" wrapText="1"/>
    </xf>
    <xf numFmtId="0" fontId="4" fillId="4" borderId="0" xfId="0" applyFont="1" applyFill="1" applyBorder="1" applyAlignment="1">
      <alignment horizontal="center" vertical="top" wrapText="1"/>
    </xf>
    <xf numFmtId="0" fontId="8" fillId="3" borderId="48" xfId="0" applyFont="1" applyFill="1" applyBorder="1" applyAlignment="1">
      <alignment vertical="top" wrapText="1"/>
    </xf>
    <xf numFmtId="0" fontId="0" fillId="3" borderId="49" xfId="0" applyFont="1" applyFill="1" applyBorder="1" applyAlignment="1">
      <alignment vertical="top" wrapText="1"/>
    </xf>
    <xf numFmtId="0" fontId="33" fillId="10" borderId="61" xfId="0" applyFont="1" applyFill="1" applyBorder="1" applyAlignment="1">
      <alignment horizontal="center" vertical="center" textRotation="90" wrapText="1"/>
    </xf>
    <xf numFmtId="0" fontId="33" fillId="10" borderId="64" xfId="0" applyFont="1" applyFill="1" applyBorder="1" applyAlignment="1">
      <alignment horizontal="center" vertical="center" textRotation="90" wrapText="1"/>
    </xf>
    <xf numFmtId="0" fontId="0" fillId="11" borderId="51" xfId="0" applyFont="1" applyFill="1" applyBorder="1" applyAlignment="1">
      <alignment horizontal="center" vertical="top" wrapText="1"/>
    </xf>
    <xf numFmtId="0" fontId="0" fillId="11" borderId="3" xfId="0" applyFont="1" applyFill="1" applyBorder="1" applyAlignment="1">
      <alignment horizontal="center" vertical="top" wrapText="1"/>
    </xf>
    <xf numFmtId="0" fontId="0" fillId="11" borderId="1" xfId="0" applyFont="1" applyFill="1" applyBorder="1" applyAlignment="1">
      <alignment horizontal="center" vertical="top" wrapText="1"/>
    </xf>
    <xf numFmtId="0" fontId="0" fillId="11" borderId="47" xfId="0" applyFont="1" applyFill="1" applyBorder="1" applyAlignment="1">
      <alignment horizontal="center" vertical="top" wrapText="1"/>
    </xf>
    <xf numFmtId="0" fontId="29" fillId="11" borderId="47" xfId="0" applyFont="1" applyFill="1" applyBorder="1" applyAlignment="1">
      <alignment horizontal="left" vertical="top" wrapText="1"/>
    </xf>
    <xf numFmtId="0" fontId="29" fillId="11" borderId="0" xfId="0" applyFont="1" applyFill="1" applyAlignment="1">
      <alignment horizontal="left" vertical="top" wrapText="1"/>
    </xf>
    <xf numFmtId="0" fontId="29" fillId="11" borderId="28" xfId="0" applyFont="1" applyFill="1" applyBorder="1" applyAlignment="1">
      <alignment horizontal="left" vertical="top" wrapText="1"/>
    </xf>
    <xf numFmtId="0" fontId="29" fillId="11" borderId="0" xfId="0" applyFont="1" applyFill="1" applyBorder="1" applyAlignment="1">
      <alignment horizontal="left" vertical="top" wrapText="1"/>
    </xf>
    <xf numFmtId="0" fontId="4" fillId="4" borderId="0" xfId="0" applyFont="1" applyFill="1" applyBorder="1" applyAlignment="1">
      <alignment horizontal="left" vertical="top" wrapText="1"/>
    </xf>
    <xf numFmtId="0" fontId="8" fillId="11" borderId="51" xfId="0" applyFont="1" applyFill="1" applyBorder="1" applyAlignment="1">
      <alignment horizontal="left" vertical="top" wrapText="1"/>
    </xf>
    <xf numFmtId="0" fontId="8" fillId="11" borderId="3" xfId="0" applyFont="1" applyFill="1" applyBorder="1" applyAlignment="1">
      <alignment horizontal="left" vertical="top" wrapText="1"/>
    </xf>
    <xf numFmtId="0" fontId="8" fillId="11" borderId="1" xfId="0" applyFont="1" applyFill="1" applyBorder="1" applyAlignment="1">
      <alignment horizontal="left" vertical="top" wrapText="1"/>
    </xf>
    <xf numFmtId="0" fontId="25" fillId="0" borderId="45" xfId="0" applyFont="1" applyFill="1" applyBorder="1" applyAlignment="1">
      <alignment horizontal="center" vertical="center" wrapText="1"/>
    </xf>
    <xf numFmtId="0" fontId="25" fillId="0" borderId="39" xfId="0" applyFont="1" applyFill="1" applyBorder="1" applyAlignment="1">
      <alignment horizontal="center" vertical="center" wrapText="1"/>
    </xf>
  </cellXfs>
  <cellStyles count="3">
    <cellStyle name="Comma" xfId="1" builtinId="3"/>
    <cellStyle name="Comma 2" xfId="2"/>
    <cellStyle name="Normal" xfId="0" builtinId="0"/>
  </cellStyles>
  <dxfs count="0"/>
  <tableStyles count="0" defaultTableStyle="TableStyleMedium2" defaultPivotStyle="PivotStyleLight16"/>
  <colors>
    <mruColors>
      <color rgb="FF7F1416"/>
      <color rgb="FFFECCCC"/>
      <color rgb="FFE5D0D0"/>
      <color rgb="FFA2CFEA"/>
      <color rgb="FF1687CB"/>
      <color rgb="FFCCA1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15</xdr:row>
      <xdr:rowOff>245828</xdr:rowOff>
    </xdr:from>
    <xdr:to>
      <xdr:col>1</xdr:col>
      <xdr:colOff>41060</xdr:colOff>
      <xdr:row>16</xdr:row>
      <xdr:rowOff>197010</xdr:rowOff>
    </xdr:to>
    <xdr:pic>
      <xdr:nvPicPr>
        <xdr:cNvPr id="5" name="Picture 4"/>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95251" y="5562510"/>
          <a:ext cx="534627" cy="540000"/>
        </a:xfrm>
        <a:prstGeom prst="rect">
          <a:avLst/>
        </a:prstGeom>
      </xdr:spPr>
    </xdr:pic>
    <xdr:clientData/>
  </xdr:twoCellAnchor>
  <xdr:twoCellAnchor editAs="oneCell">
    <xdr:from>
      <xdr:col>0</xdr:col>
      <xdr:colOff>47627</xdr:colOff>
      <xdr:row>25</xdr:row>
      <xdr:rowOff>212913</xdr:rowOff>
    </xdr:from>
    <xdr:to>
      <xdr:col>1</xdr:col>
      <xdr:colOff>5598</xdr:colOff>
      <xdr:row>27</xdr:row>
      <xdr:rowOff>164095</xdr:rowOff>
    </xdr:to>
    <xdr:pic>
      <xdr:nvPicPr>
        <xdr:cNvPr id="6" name="Picture 5"/>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a:off x="47627" y="9530095"/>
          <a:ext cx="546789" cy="540000"/>
        </a:xfrm>
        <a:prstGeom prst="rect">
          <a:avLst/>
        </a:prstGeom>
      </xdr:spPr>
    </xdr:pic>
    <xdr:clientData/>
  </xdr:twoCellAnchor>
  <xdr:twoCellAnchor editAs="oneCell">
    <xdr:from>
      <xdr:col>0</xdr:col>
      <xdr:colOff>104354</xdr:colOff>
      <xdr:row>3</xdr:row>
      <xdr:rowOff>326372</xdr:rowOff>
    </xdr:from>
    <xdr:to>
      <xdr:col>1</xdr:col>
      <xdr:colOff>60895</xdr:colOff>
      <xdr:row>4</xdr:row>
      <xdr:rowOff>280610</xdr:rowOff>
    </xdr:to>
    <xdr:pic>
      <xdr:nvPicPr>
        <xdr:cNvPr id="10" name="Picture 9"/>
        <xdr:cNvPicPr>
          <a:picLocks noChangeAspect="1"/>
        </xdr:cNvPicPr>
      </xdr:nvPicPr>
      <xdr:blipFill>
        <a:blip xmlns:r="http://schemas.openxmlformats.org/officeDocument/2006/relationships" r:embed="rId3" cstate="print">
          <a:lum bright="70000" contrast="-70000"/>
          <a:extLst>
            <a:ext uri="{28A0092B-C50C-407E-A947-70E740481C1C}">
              <a14:useLocalDpi xmlns:a14="http://schemas.microsoft.com/office/drawing/2010/main" val="0"/>
            </a:ext>
          </a:extLst>
        </a:blip>
        <a:stretch>
          <a:fillRect/>
        </a:stretch>
      </xdr:blipFill>
      <xdr:spPr>
        <a:xfrm>
          <a:off x="104354" y="1625236"/>
          <a:ext cx="545359" cy="540000"/>
        </a:xfrm>
        <a:prstGeom prst="rect">
          <a:avLst/>
        </a:prstGeom>
      </xdr:spPr>
    </xdr:pic>
    <xdr:clientData/>
  </xdr:twoCellAnchor>
  <xdr:twoCellAnchor editAs="oneCell">
    <xdr:from>
      <xdr:col>0</xdr:col>
      <xdr:colOff>27314</xdr:colOff>
      <xdr:row>7</xdr:row>
      <xdr:rowOff>175882</xdr:rowOff>
    </xdr:from>
    <xdr:to>
      <xdr:col>1</xdr:col>
      <xdr:colOff>12237</xdr:colOff>
      <xdr:row>7</xdr:row>
      <xdr:rowOff>715882</xdr:rowOff>
    </xdr:to>
    <xdr:pic>
      <xdr:nvPicPr>
        <xdr:cNvPr id="2" name="Picture 1"/>
        <xdr:cNvPicPr>
          <a:picLocks noChangeAspect="1"/>
        </xdr:cNvPicPr>
      </xdr:nvPicPr>
      <xdr:blipFill>
        <a:blip xmlns:r="http://schemas.openxmlformats.org/officeDocument/2006/relationships" r:embed="rId4" cstate="print">
          <a:lum bright="70000" contrast="-70000"/>
          <a:extLst>
            <a:ext uri="{28A0092B-C50C-407E-A947-70E740481C1C}">
              <a14:useLocalDpi xmlns:a14="http://schemas.microsoft.com/office/drawing/2010/main" val="0"/>
            </a:ext>
          </a:extLst>
        </a:blip>
        <a:stretch>
          <a:fillRect/>
        </a:stretch>
      </xdr:blipFill>
      <xdr:spPr>
        <a:xfrm>
          <a:off x="27314" y="3414382"/>
          <a:ext cx="657276" cy="540000"/>
        </a:xfrm>
        <a:prstGeom prst="rect">
          <a:avLst/>
        </a:prstGeom>
      </xdr:spPr>
    </xdr:pic>
    <xdr:clientData/>
  </xdr:twoCellAnchor>
  <xdr:twoCellAnchor editAs="oneCell">
    <xdr:from>
      <xdr:col>0</xdr:col>
      <xdr:colOff>11206</xdr:colOff>
      <xdr:row>0</xdr:row>
      <xdr:rowOff>0</xdr:rowOff>
    </xdr:from>
    <xdr:to>
      <xdr:col>2</xdr:col>
      <xdr:colOff>2521476</xdr:colOff>
      <xdr:row>0</xdr:row>
      <xdr:rowOff>457242</xdr:rowOff>
    </xdr:to>
    <xdr:pic>
      <xdr:nvPicPr>
        <xdr:cNvPr id="3" name="Picture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06" y="0"/>
          <a:ext cx="3664476" cy="4572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15</xdr:row>
      <xdr:rowOff>293453</xdr:rowOff>
    </xdr:from>
    <xdr:to>
      <xdr:col>0</xdr:col>
      <xdr:colOff>545885</xdr:colOff>
      <xdr:row>15</xdr:row>
      <xdr:rowOff>857250</xdr:rowOff>
    </xdr:to>
    <xdr:pic>
      <xdr:nvPicPr>
        <xdr:cNvPr id="2" name="Picture 1"/>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38101" y="8947596"/>
          <a:ext cx="507784" cy="563797"/>
        </a:xfrm>
        <a:prstGeom prst="rect">
          <a:avLst/>
        </a:prstGeom>
      </xdr:spPr>
    </xdr:pic>
    <xdr:clientData/>
  </xdr:twoCellAnchor>
  <xdr:twoCellAnchor editAs="oneCell">
    <xdr:from>
      <xdr:col>0</xdr:col>
      <xdr:colOff>47627</xdr:colOff>
      <xdr:row>23</xdr:row>
      <xdr:rowOff>212914</xdr:rowOff>
    </xdr:from>
    <xdr:to>
      <xdr:col>0</xdr:col>
      <xdr:colOff>577098</xdr:colOff>
      <xdr:row>24</xdr:row>
      <xdr:rowOff>190501</xdr:rowOff>
    </xdr:to>
    <xdr:pic>
      <xdr:nvPicPr>
        <xdr:cNvPr id="3" name="Picture 2"/>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a:off x="47627" y="10538014"/>
          <a:ext cx="529471" cy="634812"/>
        </a:xfrm>
        <a:prstGeom prst="rect">
          <a:avLst/>
        </a:prstGeom>
      </xdr:spPr>
    </xdr:pic>
    <xdr:clientData/>
  </xdr:twoCellAnchor>
  <xdr:twoCellAnchor editAs="oneCell">
    <xdr:from>
      <xdr:col>0</xdr:col>
      <xdr:colOff>28154</xdr:colOff>
      <xdr:row>3</xdr:row>
      <xdr:rowOff>145397</xdr:rowOff>
    </xdr:from>
    <xdr:to>
      <xdr:col>0</xdr:col>
      <xdr:colOff>571500</xdr:colOff>
      <xdr:row>4</xdr:row>
      <xdr:rowOff>3442</xdr:rowOff>
    </xdr:to>
    <xdr:pic>
      <xdr:nvPicPr>
        <xdr:cNvPr id="4" name="Picture 3"/>
        <xdr:cNvPicPr>
          <a:picLocks noChangeAspect="1"/>
        </xdr:cNvPicPr>
      </xdr:nvPicPr>
      <xdr:blipFill>
        <a:blip xmlns:r="http://schemas.openxmlformats.org/officeDocument/2006/relationships" r:embed="rId3" cstate="print">
          <a:lum bright="70000" contrast="-70000"/>
          <a:extLst>
            <a:ext uri="{28A0092B-C50C-407E-A947-70E740481C1C}">
              <a14:useLocalDpi xmlns:a14="http://schemas.microsoft.com/office/drawing/2010/main" val="0"/>
            </a:ext>
          </a:extLst>
        </a:blip>
        <a:stretch>
          <a:fillRect/>
        </a:stretch>
      </xdr:blipFill>
      <xdr:spPr>
        <a:xfrm>
          <a:off x="28154" y="1583672"/>
          <a:ext cx="543346" cy="639095"/>
        </a:xfrm>
        <a:prstGeom prst="rect">
          <a:avLst/>
        </a:prstGeom>
      </xdr:spPr>
    </xdr:pic>
    <xdr:clientData/>
  </xdr:twoCellAnchor>
  <xdr:twoCellAnchor editAs="oneCell">
    <xdr:from>
      <xdr:col>0</xdr:col>
      <xdr:colOff>0</xdr:colOff>
      <xdr:row>7</xdr:row>
      <xdr:rowOff>236393</xdr:rowOff>
    </xdr:from>
    <xdr:to>
      <xdr:col>0</xdr:col>
      <xdr:colOff>546898</xdr:colOff>
      <xdr:row>8</xdr:row>
      <xdr:rowOff>0</xdr:rowOff>
    </xdr:to>
    <xdr:pic>
      <xdr:nvPicPr>
        <xdr:cNvPr id="5" name="Picture 4"/>
        <xdr:cNvPicPr>
          <a:picLocks noChangeAspect="1"/>
        </xdr:cNvPicPr>
      </xdr:nvPicPr>
      <xdr:blipFill>
        <a:blip xmlns:r="http://schemas.openxmlformats.org/officeDocument/2006/relationships" r:embed="rId4" cstate="print">
          <a:lum bright="70000" contrast="-70000"/>
          <a:extLst>
            <a:ext uri="{28A0092B-C50C-407E-A947-70E740481C1C}">
              <a14:useLocalDpi xmlns:a14="http://schemas.microsoft.com/office/drawing/2010/main" val="0"/>
            </a:ext>
          </a:extLst>
        </a:blip>
        <a:stretch>
          <a:fillRect/>
        </a:stretch>
      </xdr:blipFill>
      <xdr:spPr>
        <a:xfrm>
          <a:off x="0" y="3217718"/>
          <a:ext cx="546898" cy="582757"/>
        </a:xfrm>
        <a:prstGeom prst="rect">
          <a:avLst/>
        </a:prstGeom>
      </xdr:spPr>
    </xdr:pic>
    <xdr:clientData/>
  </xdr:twoCellAnchor>
  <xdr:twoCellAnchor editAs="oneCell">
    <xdr:from>
      <xdr:col>0</xdr:col>
      <xdr:colOff>352425</xdr:colOff>
      <xdr:row>0</xdr:row>
      <xdr:rowOff>104775</xdr:rowOff>
    </xdr:from>
    <xdr:to>
      <xdr:col>3</xdr:col>
      <xdr:colOff>1609726</xdr:colOff>
      <xdr:row>0</xdr:row>
      <xdr:rowOff>590550</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2425" y="104775"/>
          <a:ext cx="4257676" cy="485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3"/>
  <sheetViews>
    <sheetView view="pageBreakPreview" topLeftCell="C22" zoomScale="85" zoomScaleNormal="85" zoomScaleSheetLayoutView="85" workbookViewId="0">
      <selection activeCell="C20" sqref="C20:M20"/>
    </sheetView>
  </sheetViews>
  <sheetFormatPr defaultRowHeight="14.4" x14ac:dyDescent="0.3"/>
  <cols>
    <col min="1" max="1" width="8.6640625" customWidth="1"/>
    <col min="2" max="2" width="6.44140625" customWidth="1"/>
    <col min="3" max="3" width="56.33203125" customWidth="1"/>
    <col min="4" max="4" width="68.5546875" customWidth="1"/>
    <col min="5" max="5" width="23.6640625" customWidth="1"/>
    <col min="6" max="6" width="24.33203125" customWidth="1"/>
    <col min="7" max="7" width="28.6640625" customWidth="1"/>
    <col min="8" max="8" width="22.109375" customWidth="1"/>
    <col min="9" max="10" width="34.44140625" customWidth="1"/>
    <col min="11" max="11" width="51.109375" customWidth="1"/>
    <col min="12" max="12" width="50.44140625" customWidth="1"/>
    <col min="13" max="13" width="47.109375" customWidth="1"/>
    <col min="14" max="14" width="27.109375" customWidth="1"/>
    <col min="15" max="15" width="13.6640625" hidden="1" customWidth="1"/>
    <col min="16" max="16" width="6.33203125" hidden="1" customWidth="1"/>
    <col min="17" max="17" width="8" hidden="1" customWidth="1"/>
    <col min="18" max="18" width="10.109375" hidden="1" customWidth="1"/>
    <col min="19" max="19" width="9.5546875" customWidth="1"/>
    <col min="20" max="20" width="15.88671875" customWidth="1"/>
    <col min="21" max="21" width="25.6640625" customWidth="1"/>
  </cols>
  <sheetData>
    <row r="1" spans="1:20" ht="39" customHeight="1" thickBot="1" x14ac:dyDescent="0.6">
      <c r="D1" s="19" t="s">
        <v>89</v>
      </c>
      <c r="I1" s="20" t="s">
        <v>113</v>
      </c>
      <c r="J1" s="20"/>
      <c r="K1" s="69" t="s">
        <v>102</v>
      </c>
      <c r="L1" s="64"/>
      <c r="M1" s="65"/>
    </row>
    <row r="2" spans="1:20" ht="26.4" thickBot="1" x14ac:dyDescent="0.35">
      <c r="A2" s="21"/>
      <c r="B2" s="22"/>
      <c r="C2" s="23" t="s">
        <v>0</v>
      </c>
      <c r="D2" s="24" t="s">
        <v>114</v>
      </c>
      <c r="E2" s="24"/>
      <c r="F2" s="24"/>
      <c r="G2" s="190"/>
      <c r="H2" s="190"/>
      <c r="I2" s="190"/>
      <c r="J2" s="98"/>
      <c r="K2" s="66"/>
      <c r="L2" s="67"/>
      <c r="M2" s="68"/>
      <c r="N2" s="46"/>
    </row>
    <row r="3" spans="1:20" ht="35.4" customHeight="1" thickTop="1" thickBot="1" x14ac:dyDescent="0.35">
      <c r="A3" s="25"/>
      <c r="B3" s="26" t="s">
        <v>1</v>
      </c>
      <c r="C3" s="27" t="s">
        <v>52</v>
      </c>
      <c r="D3" s="27" t="s">
        <v>2</v>
      </c>
      <c r="E3" s="27" t="s">
        <v>71</v>
      </c>
      <c r="F3" s="27" t="s">
        <v>72</v>
      </c>
      <c r="G3" s="27" t="s">
        <v>3</v>
      </c>
      <c r="H3" s="27" t="s">
        <v>4</v>
      </c>
      <c r="I3" s="49" t="s">
        <v>5</v>
      </c>
      <c r="J3" s="99" t="s">
        <v>153</v>
      </c>
      <c r="K3" s="72" t="s">
        <v>99</v>
      </c>
      <c r="L3" s="73" t="s">
        <v>98</v>
      </c>
      <c r="M3" s="73" t="s">
        <v>107</v>
      </c>
      <c r="N3" s="48"/>
      <c r="P3" s="1" t="s">
        <v>17</v>
      </c>
    </row>
    <row r="4" spans="1:20" ht="43.8" thickBot="1" x14ac:dyDescent="0.35">
      <c r="A4" s="28"/>
      <c r="B4" s="29">
        <v>1</v>
      </c>
      <c r="C4" s="41" t="s">
        <v>42</v>
      </c>
      <c r="D4" s="8" t="s">
        <v>60</v>
      </c>
      <c r="E4" s="8" t="s">
        <v>73</v>
      </c>
      <c r="F4" s="8" t="s">
        <v>74</v>
      </c>
      <c r="G4" s="8" t="s">
        <v>43</v>
      </c>
      <c r="H4" s="8" t="s">
        <v>37</v>
      </c>
      <c r="I4" s="50" t="s">
        <v>51</v>
      </c>
      <c r="J4" s="10" t="s">
        <v>154</v>
      </c>
      <c r="K4" s="54" t="s">
        <v>121</v>
      </c>
      <c r="L4" s="53"/>
      <c r="M4" s="75" t="s">
        <v>106</v>
      </c>
      <c r="O4" s="2">
        <f>300*1.25</f>
        <v>375</v>
      </c>
      <c r="P4" s="3">
        <v>80000</v>
      </c>
      <c r="Q4" s="2">
        <f>O4*P4</f>
        <v>30000000</v>
      </c>
      <c r="T4">
        <f>S4*12</f>
        <v>0</v>
      </c>
    </row>
    <row r="5" spans="1:20" ht="43.5" customHeight="1" x14ac:dyDescent="0.3">
      <c r="A5" s="191"/>
      <c r="B5" s="194">
        <v>2</v>
      </c>
      <c r="C5" s="205" t="s">
        <v>93</v>
      </c>
      <c r="D5" s="196" t="s">
        <v>61</v>
      </c>
      <c r="E5" s="202" t="s">
        <v>75</v>
      </c>
      <c r="F5" s="15" t="s">
        <v>74</v>
      </c>
      <c r="G5" s="11" t="s">
        <v>92</v>
      </c>
      <c r="H5" s="196" t="s">
        <v>36</v>
      </c>
      <c r="I5" s="199" t="s">
        <v>22</v>
      </c>
      <c r="J5" s="216" t="s">
        <v>155</v>
      </c>
      <c r="K5" s="54" t="s">
        <v>156</v>
      </c>
      <c r="L5" s="53"/>
      <c r="M5" s="75" t="s">
        <v>106</v>
      </c>
      <c r="O5" s="2">
        <f>171*6</f>
        <v>1026</v>
      </c>
      <c r="P5" s="3">
        <v>5000</v>
      </c>
      <c r="Q5" s="2">
        <f>O5*P5</f>
        <v>5130000</v>
      </c>
    </row>
    <row r="6" spans="1:20" ht="21.75" customHeight="1" x14ac:dyDescent="0.3">
      <c r="A6" s="192"/>
      <c r="B6" s="177"/>
      <c r="C6" s="206"/>
      <c r="D6" s="197"/>
      <c r="E6" s="203"/>
      <c r="F6" s="16"/>
      <c r="G6" s="12" t="s">
        <v>90</v>
      </c>
      <c r="H6" s="197"/>
      <c r="I6" s="200"/>
      <c r="J6" s="216"/>
      <c r="K6" s="54"/>
      <c r="L6" s="53"/>
      <c r="M6" s="75" t="s">
        <v>106</v>
      </c>
      <c r="O6" s="2"/>
      <c r="P6" s="3"/>
      <c r="Q6" s="2"/>
    </row>
    <row r="7" spans="1:20" ht="42" customHeight="1" thickBot="1" x14ac:dyDescent="0.35">
      <c r="A7" s="193"/>
      <c r="B7" s="195"/>
      <c r="C7" s="41"/>
      <c r="D7" s="198"/>
      <c r="E7" s="204"/>
      <c r="F7" s="17"/>
      <c r="G7" s="13" t="s">
        <v>91</v>
      </c>
      <c r="H7" s="198"/>
      <c r="I7" s="201"/>
      <c r="J7" s="216"/>
      <c r="K7" s="54"/>
      <c r="L7" s="53"/>
      <c r="M7" s="75" t="s">
        <v>106</v>
      </c>
      <c r="O7" s="2"/>
      <c r="P7" s="3"/>
      <c r="Q7" s="2"/>
    </row>
    <row r="8" spans="1:20" ht="63.75" customHeight="1" x14ac:dyDescent="0.3">
      <c r="A8" s="173"/>
      <c r="B8" s="176">
        <v>3</v>
      </c>
      <c r="C8" s="179" t="s">
        <v>6</v>
      </c>
      <c r="D8" s="38" t="s">
        <v>62</v>
      </c>
      <c r="E8" s="104" t="s">
        <v>76</v>
      </c>
      <c r="F8" s="38" t="s">
        <v>74</v>
      </c>
      <c r="G8" s="38" t="s">
        <v>31</v>
      </c>
      <c r="H8" s="182" t="s">
        <v>7</v>
      </c>
      <c r="I8" s="171" t="s">
        <v>48</v>
      </c>
      <c r="J8" s="217" t="s">
        <v>157</v>
      </c>
      <c r="K8" s="70"/>
      <c r="L8" s="71"/>
      <c r="M8" s="170" t="s">
        <v>105</v>
      </c>
      <c r="N8" s="47"/>
      <c r="O8" s="2">
        <v>400</v>
      </c>
      <c r="P8" s="3">
        <v>5000</v>
      </c>
      <c r="Q8" s="2">
        <f>O8*P8</f>
        <v>2000000</v>
      </c>
    </row>
    <row r="9" spans="1:20" ht="52.5" customHeight="1" x14ac:dyDescent="0.3">
      <c r="A9" s="174"/>
      <c r="B9" s="177"/>
      <c r="C9" s="180"/>
      <c r="D9" s="38" t="s">
        <v>63</v>
      </c>
      <c r="E9" s="214" t="s">
        <v>77</v>
      </c>
      <c r="F9" s="38" t="s">
        <v>78</v>
      </c>
      <c r="G9" s="38" t="s">
        <v>32</v>
      </c>
      <c r="H9" s="183"/>
      <c r="I9" s="185"/>
      <c r="J9" s="217"/>
      <c r="K9" s="70" t="s">
        <v>122</v>
      </c>
      <c r="L9" s="101" t="s">
        <v>162</v>
      </c>
      <c r="M9" s="170"/>
      <c r="N9" s="47"/>
      <c r="O9" s="2">
        <v>750</v>
      </c>
      <c r="P9" s="3">
        <v>1000</v>
      </c>
      <c r="Q9" s="2">
        <f t="shared" ref="Q9:Q35" si="0">O9*P9</f>
        <v>750000</v>
      </c>
    </row>
    <row r="10" spans="1:20" ht="72.599999999999994" thickBot="1" x14ac:dyDescent="0.35">
      <c r="A10" s="175"/>
      <c r="B10" s="178"/>
      <c r="C10" s="181"/>
      <c r="D10" s="39" t="s">
        <v>53</v>
      </c>
      <c r="E10" s="215"/>
      <c r="F10" s="39"/>
      <c r="G10" s="39"/>
      <c r="H10" s="184"/>
      <c r="I10" s="172"/>
      <c r="J10" s="100"/>
      <c r="K10" s="70"/>
      <c r="L10" s="101" t="s">
        <v>163</v>
      </c>
      <c r="M10" s="170"/>
      <c r="N10" s="47"/>
      <c r="O10" s="2">
        <v>200</v>
      </c>
      <c r="P10" s="3">
        <v>7000</v>
      </c>
      <c r="Q10" s="2">
        <f t="shared" si="0"/>
        <v>1400000</v>
      </c>
    </row>
    <row r="11" spans="1:20" ht="60.75" customHeight="1" x14ac:dyDescent="0.3">
      <c r="A11" s="173"/>
      <c r="B11" s="176">
        <v>4</v>
      </c>
      <c r="C11" s="207" t="s">
        <v>64</v>
      </c>
      <c r="D11" s="196" t="s">
        <v>54</v>
      </c>
      <c r="E11" s="9" t="s">
        <v>79</v>
      </c>
      <c r="F11" s="9" t="s">
        <v>80</v>
      </c>
      <c r="G11" s="9" t="s">
        <v>9</v>
      </c>
      <c r="H11" s="196" t="s">
        <v>23</v>
      </c>
      <c r="I11" s="10" t="s">
        <v>25</v>
      </c>
      <c r="J11" s="10" t="s">
        <v>159</v>
      </c>
      <c r="K11" s="169" t="s">
        <v>123</v>
      </c>
      <c r="L11" s="77" t="s">
        <v>158</v>
      </c>
      <c r="M11" s="75" t="s">
        <v>106</v>
      </c>
      <c r="O11" s="2">
        <v>400</v>
      </c>
      <c r="P11" s="3">
        <v>5000</v>
      </c>
      <c r="Q11" s="2">
        <f t="shared" si="0"/>
        <v>2000000</v>
      </c>
    </row>
    <row r="12" spans="1:20" ht="57" customHeight="1" x14ac:dyDescent="0.3">
      <c r="A12" s="174"/>
      <c r="B12" s="177"/>
      <c r="C12" s="208"/>
      <c r="D12" s="197"/>
      <c r="E12" s="9" t="s">
        <v>81</v>
      </c>
      <c r="F12" s="9" t="s">
        <v>82</v>
      </c>
      <c r="G12" s="9" t="s">
        <v>39</v>
      </c>
      <c r="H12" s="197"/>
      <c r="I12" s="10"/>
      <c r="J12" s="10"/>
      <c r="K12" s="169"/>
      <c r="L12" s="77" t="s">
        <v>160</v>
      </c>
      <c r="M12" s="75" t="s">
        <v>106</v>
      </c>
      <c r="O12" s="2">
        <f>1000*1.25</f>
        <v>1250</v>
      </c>
      <c r="P12" s="3">
        <v>10000</v>
      </c>
      <c r="Q12" s="2">
        <f t="shared" si="0"/>
        <v>12500000</v>
      </c>
    </row>
    <row r="13" spans="1:20" ht="68.25" customHeight="1" thickBot="1" x14ac:dyDescent="0.35">
      <c r="A13" s="175"/>
      <c r="B13" s="178"/>
      <c r="C13" s="209"/>
      <c r="D13" s="198"/>
      <c r="E13" s="8"/>
      <c r="F13" s="8"/>
      <c r="G13" s="8"/>
      <c r="H13" s="198"/>
      <c r="I13" s="50" t="s">
        <v>24</v>
      </c>
      <c r="J13" s="10"/>
      <c r="K13" s="169"/>
      <c r="L13" s="77" t="s">
        <v>161</v>
      </c>
      <c r="M13" s="75" t="s">
        <v>106</v>
      </c>
      <c r="O13" s="2"/>
      <c r="P13" s="3"/>
      <c r="Q13" s="2">
        <f t="shared" si="0"/>
        <v>0</v>
      </c>
    </row>
    <row r="14" spans="1:20" ht="68.25" customHeight="1" thickBot="1" x14ac:dyDescent="0.35">
      <c r="A14" s="97"/>
      <c r="B14" s="29"/>
      <c r="C14" s="42"/>
      <c r="D14" s="10"/>
      <c r="E14" s="10"/>
      <c r="F14" s="10"/>
      <c r="G14" s="10"/>
      <c r="H14" s="10"/>
      <c r="I14" s="10"/>
      <c r="J14" s="10"/>
      <c r="K14" s="169" t="s">
        <v>124</v>
      </c>
      <c r="L14" s="77" t="s">
        <v>166</v>
      </c>
      <c r="M14" s="75"/>
      <c r="O14" s="2"/>
      <c r="P14" s="3"/>
      <c r="Q14" s="2"/>
    </row>
    <row r="15" spans="1:20" ht="68.25" customHeight="1" thickBot="1" x14ac:dyDescent="0.35">
      <c r="A15" s="97"/>
      <c r="B15" s="29"/>
      <c r="C15" s="42"/>
      <c r="D15" s="10"/>
      <c r="E15" s="10"/>
      <c r="F15" s="10"/>
      <c r="G15" s="10"/>
      <c r="H15" s="10"/>
      <c r="I15" s="10"/>
      <c r="J15" s="10"/>
      <c r="K15" s="169"/>
      <c r="L15" s="102" t="s">
        <v>164</v>
      </c>
      <c r="M15" s="75"/>
      <c r="O15" s="2"/>
      <c r="P15" s="3"/>
      <c r="Q15" s="2"/>
    </row>
    <row r="16" spans="1:20" ht="58.2" thickBot="1" x14ac:dyDescent="0.35">
      <c r="A16" s="28"/>
      <c r="B16" s="29">
        <v>5</v>
      </c>
      <c r="C16" s="42" t="s">
        <v>58</v>
      </c>
      <c r="D16" s="10" t="s">
        <v>27</v>
      </c>
      <c r="E16" s="10"/>
      <c r="F16" s="10"/>
      <c r="G16" s="10" t="s">
        <v>40</v>
      </c>
      <c r="H16" s="10" t="s">
        <v>55</v>
      </c>
      <c r="I16" s="10" t="s">
        <v>28</v>
      </c>
      <c r="J16" s="10"/>
      <c r="K16" s="169"/>
      <c r="L16" s="102" t="s">
        <v>165</v>
      </c>
      <c r="M16" s="75" t="s">
        <v>106</v>
      </c>
      <c r="O16" s="2"/>
      <c r="P16" s="3"/>
      <c r="Q16" s="2"/>
    </row>
    <row r="17" spans="1:17" ht="172.8" x14ac:dyDescent="0.3">
      <c r="A17" s="96"/>
      <c r="B17" s="31"/>
      <c r="C17" s="42"/>
      <c r="D17" s="10"/>
      <c r="E17" s="10"/>
      <c r="F17" s="10"/>
      <c r="G17" s="10"/>
      <c r="H17" s="10"/>
      <c r="I17" s="10"/>
      <c r="J17" s="10"/>
      <c r="K17" s="169" t="s">
        <v>125</v>
      </c>
      <c r="L17" s="77" t="s">
        <v>167</v>
      </c>
      <c r="M17" s="75"/>
      <c r="O17" s="2"/>
      <c r="P17" s="3"/>
      <c r="Q17" s="2"/>
    </row>
    <row r="18" spans="1:17" ht="100.8" x14ac:dyDescent="0.3">
      <c r="A18" s="96"/>
      <c r="B18" s="31"/>
      <c r="C18" s="42"/>
      <c r="D18" s="10"/>
      <c r="E18" s="10"/>
      <c r="F18" s="10"/>
      <c r="G18" s="10"/>
      <c r="H18" s="10"/>
      <c r="I18" s="10"/>
      <c r="J18" s="10"/>
      <c r="K18" s="169"/>
      <c r="L18" s="102" t="s">
        <v>168</v>
      </c>
      <c r="M18" s="75"/>
      <c r="O18" s="2"/>
      <c r="P18" s="3"/>
      <c r="Q18" s="2"/>
    </row>
    <row r="19" spans="1:17" ht="115.5" customHeight="1" x14ac:dyDescent="0.3">
      <c r="A19" s="30"/>
      <c r="B19" s="31">
        <v>6</v>
      </c>
      <c r="C19" s="43" t="s">
        <v>26</v>
      </c>
      <c r="D19" s="14" t="s">
        <v>56</v>
      </c>
      <c r="E19" s="14"/>
      <c r="F19" s="14"/>
      <c r="G19" s="14" t="s">
        <v>41</v>
      </c>
      <c r="H19" s="10" t="s">
        <v>55</v>
      </c>
      <c r="I19" s="10" t="s">
        <v>29</v>
      </c>
      <c r="J19" s="10"/>
      <c r="K19" s="169"/>
      <c r="L19" s="102" t="s">
        <v>169</v>
      </c>
      <c r="M19" s="75" t="s">
        <v>106</v>
      </c>
      <c r="O19" s="2">
        <v>80</v>
      </c>
      <c r="P19" s="3">
        <v>20000</v>
      </c>
      <c r="Q19" s="2">
        <f t="shared" si="0"/>
        <v>1600000</v>
      </c>
    </row>
    <row r="20" spans="1:17" ht="72" customHeight="1" x14ac:dyDescent="0.3">
      <c r="A20" s="30"/>
      <c r="B20" s="31">
        <v>7</v>
      </c>
      <c r="C20" s="43" t="s">
        <v>57</v>
      </c>
      <c r="D20" s="14" t="s">
        <v>65</v>
      </c>
      <c r="E20" s="14"/>
      <c r="F20" s="18" t="s">
        <v>83</v>
      </c>
      <c r="G20" s="14" t="s">
        <v>66</v>
      </c>
      <c r="H20" s="14" t="s">
        <v>59</v>
      </c>
      <c r="I20" s="10" t="s">
        <v>30</v>
      </c>
      <c r="J20" s="10"/>
      <c r="K20" s="54" t="s">
        <v>126</v>
      </c>
      <c r="L20" s="77" t="s">
        <v>170</v>
      </c>
      <c r="M20" s="75" t="s">
        <v>105</v>
      </c>
      <c r="O20" s="2"/>
      <c r="P20" s="3"/>
      <c r="Q20" s="2"/>
    </row>
    <row r="21" spans="1:17" ht="32.25" customHeight="1" x14ac:dyDescent="0.3">
      <c r="A21" s="32"/>
      <c r="B21" s="33">
        <v>8</v>
      </c>
      <c r="C21" s="43" t="s">
        <v>94</v>
      </c>
      <c r="D21" s="14"/>
      <c r="E21" s="14"/>
      <c r="F21" s="18"/>
      <c r="G21" s="14"/>
      <c r="H21" s="14"/>
      <c r="I21" s="10"/>
      <c r="J21" s="10"/>
      <c r="K21" s="54" t="s">
        <v>111</v>
      </c>
      <c r="L21" s="53"/>
      <c r="M21" s="75" t="s">
        <v>106</v>
      </c>
      <c r="O21" s="2"/>
      <c r="P21" s="3"/>
      <c r="Q21" s="2"/>
    </row>
    <row r="22" spans="1:17" ht="51" customHeight="1" x14ac:dyDescent="0.3">
      <c r="A22" s="32"/>
      <c r="B22" s="33">
        <v>9</v>
      </c>
      <c r="C22" s="43" t="s">
        <v>96</v>
      </c>
      <c r="D22" s="14" t="s">
        <v>95</v>
      </c>
      <c r="E22" s="14"/>
      <c r="F22" s="18"/>
      <c r="G22" s="14" t="s">
        <v>97</v>
      </c>
      <c r="H22" s="14" t="s">
        <v>59</v>
      </c>
      <c r="I22" s="10"/>
      <c r="J22" s="10"/>
      <c r="K22" s="54" t="s">
        <v>100</v>
      </c>
      <c r="L22" s="77" t="s">
        <v>172</v>
      </c>
      <c r="M22" s="75" t="s">
        <v>106</v>
      </c>
      <c r="O22" s="2"/>
      <c r="P22" s="3"/>
      <c r="Q22" s="2"/>
    </row>
    <row r="23" spans="1:17" ht="51" customHeight="1" x14ac:dyDescent="0.3">
      <c r="A23" s="32"/>
      <c r="B23" s="33"/>
      <c r="C23" s="210" t="s">
        <v>10</v>
      </c>
      <c r="D23" s="212" t="s">
        <v>108</v>
      </c>
      <c r="E23" s="14"/>
      <c r="F23" s="18"/>
      <c r="G23" s="14"/>
      <c r="H23" s="14"/>
      <c r="I23" s="10"/>
      <c r="J23" s="10"/>
      <c r="K23" s="169" t="s">
        <v>110</v>
      </c>
      <c r="L23" s="77" t="s">
        <v>171</v>
      </c>
      <c r="M23" s="75"/>
      <c r="O23" s="2"/>
      <c r="P23" s="3"/>
      <c r="Q23" s="2"/>
    </row>
    <row r="24" spans="1:17" ht="60.75" customHeight="1" thickBot="1" x14ac:dyDescent="0.35">
      <c r="A24" s="34"/>
      <c r="B24" s="62">
        <v>10</v>
      </c>
      <c r="C24" s="211"/>
      <c r="D24" s="213"/>
      <c r="E24" s="63"/>
      <c r="F24" s="63"/>
      <c r="G24" s="63" t="s">
        <v>11</v>
      </c>
      <c r="H24" s="63" t="s">
        <v>109</v>
      </c>
      <c r="I24" s="57" t="s">
        <v>12</v>
      </c>
      <c r="J24" s="57"/>
      <c r="K24" s="169"/>
      <c r="L24" s="103" t="s">
        <v>173</v>
      </c>
      <c r="M24" s="75" t="s">
        <v>106</v>
      </c>
      <c r="O24" s="2"/>
      <c r="P24" s="3"/>
      <c r="Q24" s="2"/>
    </row>
    <row r="25" spans="1:17" ht="61.5" customHeight="1" thickBot="1" x14ac:dyDescent="0.35">
      <c r="A25" s="35"/>
      <c r="B25" s="36">
        <v>11</v>
      </c>
      <c r="C25" s="44" t="s">
        <v>44</v>
      </c>
      <c r="D25" s="40" t="s">
        <v>115</v>
      </c>
      <c r="E25" s="40" t="s">
        <v>84</v>
      </c>
      <c r="F25" s="40" t="s">
        <v>85</v>
      </c>
      <c r="G25" s="40" t="s">
        <v>67</v>
      </c>
      <c r="H25" s="40" t="s">
        <v>68</v>
      </c>
      <c r="I25" s="51" t="s">
        <v>49</v>
      </c>
      <c r="J25" s="100"/>
      <c r="K25" s="70" t="s">
        <v>127</v>
      </c>
      <c r="L25" s="71"/>
      <c r="M25" s="76" t="s">
        <v>106</v>
      </c>
      <c r="N25" s="47"/>
      <c r="O25" s="2"/>
      <c r="P25" s="3"/>
      <c r="Q25" s="2"/>
    </row>
    <row r="26" spans="1:17" ht="29.4" thickBot="1" x14ac:dyDescent="0.35">
      <c r="A26" s="30"/>
      <c r="B26" s="31">
        <v>12</v>
      </c>
      <c r="C26" s="45" t="s">
        <v>45</v>
      </c>
      <c r="D26" s="39" t="s">
        <v>116</v>
      </c>
      <c r="E26" s="39" t="s">
        <v>86</v>
      </c>
      <c r="F26" s="39"/>
      <c r="G26" s="39" t="s">
        <v>69</v>
      </c>
      <c r="H26" s="39" t="s">
        <v>15</v>
      </c>
      <c r="I26" s="51" t="s">
        <v>49</v>
      </c>
      <c r="J26" s="100"/>
      <c r="K26" s="70" t="s">
        <v>128</v>
      </c>
      <c r="L26" s="71"/>
      <c r="M26" s="76" t="s">
        <v>106</v>
      </c>
      <c r="N26" s="47"/>
      <c r="O26" s="2"/>
      <c r="P26" s="3"/>
      <c r="Q26" s="2"/>
    </row>
    <row r="27" spans="1:17" ht="15.6" customHeight="1" thickBot="1" x14ac:dyDescent="0.35">
      <c r="A27" s="30"/>
      <c r="B27" s="31">
        <v>13</v>
      </c>
      <c r="C27" s="179" t="s">
        <v>46</v>
      </c>
      <c r="D27" s="182" t="s">
        <v>118</v>
      </c>
      <c r="E27" s="39" t="s">
        <v>87</v>
      </c>
      <c r="F27" s="38"/>
      <c r="G27" s="38" t="s">
        <v>13</v>
      </c>
      <c r="H27" s="182" t="s">
        <v>15</v>
      </c>
      <c r="I27" s="171" t="s">
        <v>50</v>
      </c>
      <c r="J27" s="100"/>
      <c r="K27" s="70" t="s">
        <v>117</v>
      </c>
      <c r="L27" s="71"/>
      <c r="M27" s="170" t="s">
        <v>104</v>
      </c>
      <c r="N27" s="47"/>
      <c r="O27" s="2"/>
      <c r="P27" s="3"/>
      <c r="Q27" s="2"/>
    </row>
    <row r="28" spans="1:17" ht="16.2" thickBot="1" x14ac:dyDescent="0.35">
      <c r="A28" s="30"/>
      <c r="B28" s="31"/>
      <c r="C28" s="181"/>
      <c r="D28" s="184"/>
      <c r="E28" s="39"/>
      <c r="F28" s="39"/>
      <c r="G28" s="39" t="s">
        <v>14</v>
      </c>
      <c r="H28" s="184"/>
      <c r="I28" s="172"/>
      <c r="J28" s="100"/>
      <c r="K28" s="70"/>
      <c r="L28" s="71"/>
      <c r="M28" s="170"/>
      <c r="N28" s="47"/>
      <c r="O28" s="2">
        <v>162</v>
      </c>
      <c r="P28" s="3">
        <v>30000</v>
      </c>
      <c r="Q28" s="2">
        <f t="shared" si="0"/>
        <v>4860000</v>
      </c>
    </row>
    <row r="29" spans="1:17" ht="29.4" thickBot="1" x14ac:dyDescent="0.35">
      <c r="A29" s="30"/>
      <c r="B29" s="31">
        <v>14</v>
      </c>
      <c r="C29" s="45" t="s">
        <v>47</v>
      </c>
      <c r="D29" s="39" t="s">
        <v>119</v>
      </c>
      <c r="E29" s="39" t="s">
        <v>88</v>
      </c>
      <c r="F29" s="39"/>
      <c r="G29" s="39" t="s">
        <v>70</v>
      </c>
      <c r="H29" s="39" t="s">
        <v>15</v>
      </c>
      <c r="I29" s="52" t="s">
        <v>49</v>
      </c>
      <c r="J29" s="100"/>
      <c r="K29" s="70" t="s">
        <v>117</v>
      </c>
      <c r="L29" s="71"/>
      <c r="M29" s="76" t="s">
        <v>106</v>
      </c>
      <c r="N29" s="47"/>
      <c r="O29" s="2"/>
      <c r="P29" s="3"/>
      <c r="Q29" s="2"/>
    </row>
    <row r="30" spans="1:17" ht="30.75" customHeight="1" thickBot="1" x14ac:dyDescent="0.35">
      <c r="A30" s="186"/>
      <c r="B30" s="188">
        <v>15</v>
      </c>
      <c r="C30" s="55" t="s">
        <v>18</v>
      </c>
      <c r="D30" s="56" t="s">
        <v>35</v>
      </c>
      <c r="E30" s="57"/>
      <c r="F30" s="57"/>
      <c r="G30" s="58" t="s">
        <v>38</v>
      </c>
      <c r="H30" s="58"/>
      <c r="I30" s="58"/>
      <c r="J30" s="58"/>
      <c r="K30" s="169" t="s">
        <v>129</v>
      </c>
      <c r="L30" s="53"/>
      <c r="M30" s="75"/>
      <c r="O30" s="2">
        <v>24</v>
      </c>
      <c r="P30" s="3">
        <v>100000</v>
      </c>
      <c r="Q30" s="2">
        <f t="shared" si="0"/>
        <v>2400000</v>
      </c>
    </row>
    <row r="31" spans="1:17" ht="18.600000000000001" thickBot="1" x14ac:dyDescent="0.35">
      <c r="A31" s="187"/>
      <c r="B31" s="189"/>
      <c r="C31" s="55" t="s">
        <v>19</v>
      </c>
      <c r="D31" s="56"/>
      <c r="E31" s="57"/>
      <c r="F31" s="57"/>
      <c r="G31" s="58" t="s">
        <v>33</v>
      </c>
      <c r="H31" s="58"/>
      <c r="I31" s="58"/>
      <c r="J31" s="58"/>
      <c r="K31" s="169"/>
      <c r="L31" s="53"/>
      <c r="M31" s="75"/>
      <c r="O31" s="2"/>
      <c r="P31" s="3"/>
      <c r="Q31" s="2">
        <f t="shared" si="0"/>
        <v>0</v>
      </c>
    </row>
    <row r="32" spans="1:17" ht="18.600000000000001" thickBot="1" x14ac:dyDescent="0.35">
      <c r="A32" s="37"/>
      <c r="B32" s="59"/>
      <c r="C32" s="55" t="s">
        <v>20</v>
      </c>
      <c r="D32" s="56"/>
      <c r="E32" s="57"/>
      <c r="F32" s="57"/>
      <c r="G32" s="58" t="s">
        <v>34</v>
      </c>
      <c r="H32" s="58"/>
      <c r="I32" s="58"/>
      <c r="J32" s="58"/>
      <c r="K32" s="169"/>
      <c r="L32" s="53"/>
      <c r="M32" s="75"/>
      <c r="O32" s="2">
        <v>80</v>
      </c>
      <c r="P32" s="3">
        <v>100000</v>
      </c>
      <c r="Q32" s="2">
        <f t="shared" si="0"/>
        <v>8000000</v>
      </c>
    </row>
    <row r="33" spans="1:17" ht="18.600000000000001" thickBot="1" x14ac:dyDescent="0.35">
      <c r="A33" s="25"/>
      <c r="B33" s="60"/>
      <c r="C33" s="55" t="s">
        <v>21</v>
      </c>
      <c r="D33" s="56"/>
      <c r="E33" s="56"/>
      <c r="F33" s="56"/>
      <c r="G33" s="56" t="s">
        <v>34</v>
      </c>
      <c r="H33" s="56"/>
      <c r="I33" s="61"/>
      <c r="J33" s="57"/>
      <c r="K33" s="169"/>
      <c r="L33" s="53"/>
      <c r="M33" s="75"/>
      <c r="O33" s="2">
        <v>100</v>
      </c>
      <c r="P33" s="3">
        <v>50000</v>
      </c>
      <c r="Q33" s="2">
        <f t="shared" si="0"/>
        <v>5000000</v>
      </c>
    </row>
    <row r="34" spans="1:17" x14ac:dyDescent="0.3">
      <c r="O34" s="2">
        <f>100*1.1</f>
        <v>110.00000000000001</v>
      </c>
      <c r="P34" s="3">
        <v>20000</v>
      </c>
      <c r="Q34" s="2">
        <f t="shared" si="0"/>
        <v>2200000.0000000005</v>
      </c>
    </row>
    <row r="35" spans="1:17" x14ac:dyDescent="0.3">
      <c r="O35" s="2">
        <v>2</v>
      </c>
      <c r="P35" s="3">
        <v>10000</v>
      </c>
      <c r="Q35">
        <f t="shared" si="0"/>
        <v>20000</v>
      </c>
    </row>
    <row r="36" spans="1:17" x14ac:dyDescent="0.3">
      <c r="Q36" s="2">
        <f>SUM(Q2:Q35)</f>
        <v>77860000</v>
      </c>
    </row>
    <row r="46" spans="1:17" x14ac:dyDescent="0.3">
      <c r="I46" s="7">
        <f>1900000/2</f>
        <v>950000</v>
      </c>
      <c r="J46" s="7"/>
    </row>
    <row r="47" spans="1:17" x14ac:dyDescent="0.3">
      <c r="I47">
        <v>0.1</v>
      </c>
    </row>
    <row r="48" spans="1:17" x14ac:dyDescent="0.3">
      <c r="I48" s="6">
        <f>I46*I47</f>
        <v>95000</v>
      </c>
      <c r="J48" s="6"/>
      <c r="K48" s="5">
        <f>I48/3</f>
        <v>31666.666666666668</v>
      </c>
      <c r="L48" s="5"/>
      <c r="M48" s="5"/>
      <c r="N48" s="5"/>
      <c r="O48" s="5">
        <f>K48*P50</f>
        <v>5145833.333333334</v>
      </c>
    </row>
    <row r="50" spans="8:16" x14ac:dyDescent="0.3">
      <c r="O50">
        <f>650*8</f>
        <v>5200</v>
      </c>
      <c r="P50">
        <f>O50/16/2</f>
        <v>162.5</v>
      </c>
    </row>
    <row r="51" spans="8:16" x14ac:dyDescent="0.3">
      <c r="H51">
        <v>600</v>
      </c>
    </row>
    <row r="52" spans="8:16" x14ac:dyDescent="0.3">
      <c r="H52" s="4">
        <v>400000</v>
      </c>
    </row>
    <row r="53" spans="8:16" x14ac:dyDescent="0.3">
      <c r="H53" s="6">
        <f>H52/H51</f>
        <v>666.66666666666663</v>
      </c>
      <c r="I53" s="5">
        <f>H53/16</f>
        <v>41.666666666666664</v>
      </c>
      <c r="J53" s="5"/>
      <c r="K53" s="5">
        <f>I53*1.25</f>
        <v>52.083333333333329</v>
      </c>
      <c r="L53" s="5"/>
      <c r="M53" s="5"/>
      <c r="N53" s="5"/>
    </row>
  </sheetData>
  <mergeCells count="36">
    <mergeCell ref="C23:C24"/>
    <mergeCell ref="D23:D24"/>
    <mergeCell ref="E9:E10"/>
    <mergeCell ref="J5:J7"/>
    <mergeCell ref="J8:J9"/>
    <mergeCell ref="A11:A13"/>
    <mergeCell ref="B11:B13"/>
    <mergeCell ref="C11:C13"/>
    <mergeCell ref="D11:D13"/>
    <mergeCell ref="H11:H13"/>
    <mergeCell ref="G2:I2"/>
    <mergeCell ref="A5:A7"/>
    <mergeCell ref="B5:B7"/>
    <mergeCell ref="D5:D7"/>
    <mergeCell ref="H5:H7"/>
    <mergeCell ref="I5:I7"/>
    <mergeCell ref="E5:E7"/>
    <mergeCell ref="C5:C6"/>
    <mergeCell ref="A30:A31"/>
    <mergeCell ref="B30:B31"/>
    <mergeCell ref="C27:C28"/>
    <mergeCell ref="D27:D28"/>
    <mergeCell ref="H27:H28"/>
    <mergeCell ref="A8:A10"/>
    <mergeCell ref="B8:B10"/>
    <mergeCell ref="C8:C10"/>
    <mergeCell ref="H8:H10"/>
    <mergeCell ref="I8:I10"/>
    <mergeCell ref="K11:K13"/>
    <mergeCell ref="K30:K33"/>
    <mergeCell ref="M8:M10"/>
    <mergeCell ref="M27:M28"/>
    <mergeCell ref="I27:I28"/>
    <mergeCell ref="K14:K16"/>
    <mergeCell ref="K17:K19"/>
    <mergeCell ref="K23:K24"/>
  </mergeCells>
  <pageMargins left="0.7" right="0.7" top="0.75" bottom="0.75" header="0.3" footer="0.3"/>
  <pageSetup paperSize="8" scale="42"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choices!$A$2:$A$7</xm:f>
          </x14:formula1>
          <xm:sqref>M29:M33 M4:M27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6"/>
  <sheetViews>
    <sheetView tabSelected="1" topLeftCell="A16" zoomScale="70" zoomScaleNormal="70" zoomScaleSheetLayoutView="100" zoomScalePageLayoutView="50" workbookViewId="0">
      <selection activeCell="G18" sqref="G18"/>
    </sheetView>
  </sheetViews>
  <sheetFormatPr defaultRowHeight="14.4" x14ac:dyDescent="0.3"/>
  <cols>
    <col min="1" max="1" width="8.6640625" customWidth="1"/>
    <col min="2" max="2" width="6.44140625" customWidth="1"/>
    <col min="3" max="3" width="29.88671875" customWidth="1"/>
    <col min="4" max="4" width="68.5546875" customWidth="1"/>
    <col min="5" max="5" width="38.109375" customWidth="1"/>
    <col min="6" max="6" width="19.6640625" customWidth="1"/>
    <col min="7" max="7" width="32.6640625" customWidth="1"/>
    <col min="8" max="8" width="22.109375" customWidth="1"/>
    <col min="9" max="9" width="25.6640625" customWidth="1"/>
    <col min="10" max="10" width="39" customWidth="1"/>
  </cols>
  <sheetData>
    <row r="1" spans="1:10" ht="48" customHeight="1" thickTop="1" thickBot="1" x14ac:dyDescent="0.6">
      <c r="A1" s="123"/>
      <c r="B1" s="124"/>
      <c r="C1" s="124"/>
      <c r="D1" s="124"/>
      <c r="E1" s="125" t="s">
        <v>220</v>
      </c>
      <c r="F1" s="124"/>
      <c r="G1" s="124"/>
      <c r="H1" s="124"/>
      <c r="I1" s="124"/>
      <c r="J1" s="126" t="s">
        <v>221</v>
      </c>
    </row>
    <row r="2" spans="1:10" ht="26.4" thickBot="1" x14ac:dyDescent="0.35">
      <c r="A2" s="127"/>
      <c r="B2" s="22"/>
      <c r="C2" s="23" t="s">
        <v>0</v>
      </c>
      <c r="D2" s="107" t="s">
        <v>219</v>
      </c>
      <c r="E2" s="107"/>
      <c r="F2" s="107"/>
      <c r="G2" s="190"/>
      <c r="H2" s="190"/>
      <c r="I2" s="190"/>
      <c r="J2" s="128"/>
    </row>
    <row r="3" spans="1:10" ht="48" customHeight="1" thickTop="1" thickBot="1" x14ac:dyDescent="0.35">
      <c r="A3" s="129"/>
      <c r="B3" s="26" t="s">
        <v>1</v>
      </c>
      <c r="C3" s="27" t="s">
        <v>52</v>
      </c>
      <c r="D3" s="27" t="s">
        <v>2</v>
      </c>
      <c r="E3" s="27" t="s">
        <v>71</v>
      </c>
      <c r="F3" s="27" t="s">
        <v>72</v>
      </c>
      <c r="G3" s="27" t="s">
        <v>3</v>
      </c>
      <c r="H3" s="27" t="s">
        <v>204</v>
      </c>
      <c r="I3" s="49" t="s">
        <v>5</v>
      </c>
      <c r="J3" s="130" t="s">
        <v>153</v>
      </c>
    </row>
    <row r="4" spans="1:10" ht="58.2" thickBot="1" x14ac:dyDescent="0.35">
      <c r="A4" s="131"/>
      <c r="B4" s="118">
        <v>1</v>
      </c>
      <c r="C4" s="119" t="s">
        <v>175</v>
      </c>
      <c r="D4" s="8" t="s">
        <v>222</v>
      </c>
      <c r="E4" s="8" t="s">
        <v>192</v>
      </c>
      <c r="F4" s="8" t="s">
        <v>74</v>
      </c>
      <c r="G4" s="8" t="s">
        <v>186</v>
      </c>
      <c r="H4" s="8" t="s">
        <v>37</v>
      </c>
      <c r="I4" s="50" t="s">
        <v>51</v>
      </c>
      <c r="J4" s="132" t="s">
        <v>155</v>
      </c>
    </row>
    <row r="5" spans="1:10" x14ac:dyDescent="0.3">
      <c r="A5" s="245"/>
      <c r="B5" s="241">
        <v>2</v>
      </c>
      <c r="C5" s="248" t="s">
        <v>93</v>
      </c>
      <c r="D5" s="196" t="s">
        <v>61</v>
      </c>
      <c r="E5" s="202" t="s">
        <v>75</v>
      </c>
      <c r="F5" s="112" t="s">
        <v>74</v>
      </c>
      <c r="G5" s="108" t="s">
        <v>183</v>
      </c>
      <c r="H5" s="196" t="s">
        <v>36</v>
      </c>
      <c r="I5" s="199" t="s">
        <v>22</v>
      </c>
      <c r="J5" s="224" t="s">
        <v>155</v>
      </c>
    </row>
    <row r="6" spans="1:10" ht="24.75" customHeight="1" x14ac:dyDescent="0.3">
      <c r="A6" s="245"/>
      <c r="B6" s="241"/>
      <c r="C6" s="249"/>
      <c r="D6" s="197"/>
      <c r="E6" s="203"/>
      <c r="F6" s="113"/>
      <c r="G6" s="109" t="s">
        <v>184</v>
      </c>
      <c r="H6" s="197"/>
      <c r="I6" s="200"/>
      <c r="J6" s="224"/>
    </row>
    <row r="7" spans="1:10" ht="29.4" thickBot="1" x14ac:dyDescent="0.35">
      <c r="A7" s="246"/>
      <c r="B7" s="247"/>
      <c r="C7" s="41"/>
      <c r="D7" s="198"/>
      <c r="E7" s="204"/>
      <c r="F7" s="114"/>
      <c r="G7" s="110" t="s">
        <v>185</v>
      </c>
      <c r="H7" s="198"/>
      <c r="I7" s="201"/>
      <c r="J7" s="224"/>
    </row>
    <row r="8" spans="1:10" ht="43.2" x14ac:dyDescent="0.3">
      <c r="A8" s="133"/>
      <c r="B8" s="117">
        <v>3</v>
      </c>
      <c r="C8" s="254" t="s">
        <v>202</v>
      </c>
      <c r="D8" s="9" t="s">
        <v>62</v>
      </c>
      <c r="E8" s="148" t="s">
        <v>76</v>
      </c>
      <c r="F8" s="9" t="s">
        <v>74</v>
      </c>
      <c r="G8" s="9" t="s">
        <v>31</v>
      </c>
      <c r="H8" s="196" t="s">
        <v>7</v>
      </c>
      <c r="I8" s="199" t="s">
        <v>48</v>
      </c>
      <c r="J8" s="228" t="s">
        <v>193</v>
      </c>
    </row>
    <row r="9" spans="1:10" ht="28.8" x14ac:dyDescent="0.3">
      <c r="A9" s="134"/>
      <c r="B9" s="241"/>
      <c r="C9" s="231"/>
      <c r="D9" s="9" t="s">
        <v>63</v>
      </c>
      <c r="E9" s="229" t="s">
        <v>77</v>
      </c>
      <c r="F9" s="9" t="s">
        <v>78</v>
      </c>
      <c r="G9" s="9" t="s">
        <v>32</v>
      </c>
      <c r="H9" s="197"/>
      <c r="I9" s="200"/>
      <c r="J9" s="228"/>
    </row>
    <row r="10" spans="1:10" ht="65.25" customHeight="1" thickBot="1" x14ac:dyDescent="0.35">
      <c r="A10" s="135"/>
      <c r="B10" s="242"/>
      <c r="C10" s="255"/>
      <c r="D10" s="8" t="s">
        <v>53</v>
      </c>
      <c r="E10" s="230"/>
      <c r="F10" s="8"/>
      <c r="G10" s="8"/>
      <c r="H10" s="198"/>
      <c r="I10" s="201"/>
      <c r="J10" s="132"/>
    </row>
    <row r="11" spans="1:10" ht="15" thickBot="1" x14ac:dyDescent="0.35">
      <c r="A11" s="136"/>
      <c r="B11" s="252">
        <v>4</v>
      </c>
      <c r="C11" s="250" t="s">
        <v>10</v>
      </c>
      <c r="D11" s="251" t="s">
        <v>200</v>
      </c>
      <c r="E11" s="105"/>
      <c r="F11" s="120"/>
      <c r="G11" s="105"/>
      <c r="H11" s="105"/>
      <c r="I11" s="105"/>
      <c r="J11" s="137"/>
    </row>
    <row r="12" spans="1:10" ht="43.8" thickBot="1" x14ac:dyDescent="0.35">
      <c r="A12" s="134"/>
      <c r="B12" s="253"/>
      <c r="C12" s="250"/>
      <c r="D12" s="251"/>
      <c r="E12" s="106"/>
      <c r="F12" s="106"/>
      <c r="G12" s="106" t="s">
        <v>11</v>
      </c>
      <c r="H12" s="106" t="s">
        <v>109</v>
      </c>
      <c r="I12" s="105" t="s">
        <v>12</v>
      </c>
      <c r="J12" s="137"/>
    </row>
    <row r="13" spans="1:10" ht="43.8" thickBot="1" x14ac:dyDescent="0.35">
      <c r="A13" s="256"/>
      <c r="B13" s="257">
        <v>5</v>
      </c>
      <c r="C13" s="258" t="s">
        <v>64</v>
      </c>
      <c r="D13" s="259" t="s">
        <v>54</v>
      </c>
      <c r="E13" s="9" t="s">
        <v>194</v>
      </c>
      <c r="F13" s="9" t="s">
        <v>80</v>
      </c>
      <c r="G13" s="9" t="s">
        <v>187</v>
      </c>
      <c r="H13" s="196" t="s">
        <v>23</v>
      </c>
      <c r="I13" s="10" t="s">
        <v>25</v>
      </c>
      <c r="J13" s="132" t="s">
        <v>159</v>
      </c>
    </row>
    <row r="14" spans="1:10" ht="66.75" customHeight="1" thickBot="1" x14ac:dyDescent="0.35">
      <c r="A14" s="256"/>
      <c r="B14" s="257"/>
      <c r="C14" s="254"/>
      <c r="D14" s="196"/>
      <c r="E14" s="9" t="s">
        <v>195</v>
      </c>
      <c r="F14" s="9" t="s">
        <v>82</v>
      </c>
      <c r="G14" s="9" t="s">
        <v>189</v>
      </c>
      <c r="H14" s="197"/>
      <c r="I14" s="50" t="s">
        <v>24</v>
      </c>
      <c r="J14" s="132"/>
    </row>
    <row r="15" spans="1:10" ht="66.75" customHeight="1" x14ac:dyDescent="0.3">
      <c r="A15" s="152"/>
      <c r="B15" s="153"/>
      <c r="C15" s="158" t="s">
        <v>210</v>
      </c>
      <c r="D15" s="159" t="s">
        <v>211</v>
      </c>
      <c r="E15" s="160" t="s">
        <v>194</v>
      </c>
      <c r="F15" s="161" t="s">
        <v>177</v>
      </c>
      <c r="G15" s="161" t="s">
        <v>40</v>
      </c>
      <c r="H15" s="161" t="s">
        <v>197</v>
      </c>
      <c r="I15" s="161" t="s">
        <v>28</v>
      </c>
      <c r="J15" s="162" t="s">
        <v>196</v>
      </c>
    </row>
    <row r="16" spans="1:10" ht="108.75" customHeight="1" x14ac:dyDescent="0.3">
      <c r="A16" s="138"/>
      <c r="B16" s="33">
        <v>6</v>
      </c>
      <c r="C16" s="163" t="s">
        <v>230</v>
      </c>
      <c r="D16" s="161" t="s">
        <v>209</v>
      </c>
      <c r="E16" s="160" t="s">
        <v>194</v>
      </c>
      <c r="F16" s="161" t="s">
        <v>177</v>
      </c>
      <c r="G16" s="161" t="s">
        <v>208</v>
      </c>
      <c r="H16" s="161" t="s">
        <v>197</v>
      </c>
      <c r="I16" s="161" t="s">
        <v>28</v>
      </c>
      <c r="J16" s="162" t="s">
        <v>196</v>
      </c>
    </row>
    <row r="17" spans="1:10" ht="57.6" x14ac:dyDescent="0.3">
      <c r="A17" s="138"/>
      <c r="B17" s="33">
        <v>7</v>
      </c>
      <c r="C17" s="42" t="s">
        <v>207</v>
      </c>
      <c r="D17" s="10" t="s">
        <v>95</v>
      </c>
      <c r="E17" s="10" t="s">
        <v>176</v>
      </c>
      <c r="F17" s="121"/>
      <c r="G17" s="10" t="s">
        <v>97</v>
      </c>
      <c r="H17" s="10" t="s">
        <v>59</v>
      </c>
      <c r="I17" s="10"/>
      <c r="J17" s="132" t="s">
        <v>201</v>
      </c>
    </row>
    <row r="18" spans="1:10" ht="58.2" thickBot="1" x14ac:dyDescent="0.35">
      <c r="A18" s="139"/>
      <c r="B18" s="153">
        <v>8</v>
      </c>
      <c r="C18" s="147" t="s">
        <v>174</v>
      </c>
      <c r="D18" s="50" t="s">
        <v>56</v>
      </c>
      <c r="E18" s="8" t="s">
        <v>79</v>
      </c>
      <c r="F18" s="50" t="s">
        <v>177</v>
      </c>
      <c r="G18" s="168" t="s">
        <v>231</v>
      </c>
      <c r="H18" s="50" t="s">
        <v>55</v>
      </c>
      <c r="I18" s="50" t="s">
        <v>29</v>
      </c>
      <c r="J18" s="132"/>
    </row>
    <row r="19" spans="1:10" ht="56.25" customHeight="1" x14ac:dyDescent="0.3">
      <c r="A19" s="154"/>
      <c r="B19" s="153">
        <v>9</v>
      </c>
      <c r="C19" s="233" t="s">
        <v>215</v>
      </c>
      <c r="D19" s="236" t="s">
        <v>216</v>
      </c>
      <c r="E19" s="262" t="s">
        <v>79</v>
      </c>
      <c r="F19" s="161"/>
      <c r="G19" s="265" t="s">
        <v>217</v>
      </c>
      <c r="H19" s="266" t="s">
        <v>59</v>
      </c>
      <c r="I19" s="266" t="s">
        <v>30</v>
      </c>
      <c r="J19" s="132"/>
    </row>
    <row r="20" spans="1:10" ht="18.75" customHeight="1" x14ac:dyDescent="0.3">
      <c r="A20" s="154"/>
      <c r="B20" s="153"/>
      <c r="C20" s="234"/>
      <c r="D20" s="237"/>
      <c r="E20" s="263"/>
      <c r="F20" s="222" t="s">
        <v>177</v>
      </c>
      <c r="G20" s="239"/>
      <c r="H20" s="267"/>
      <c r="I20" s="269"/>
      <c r="J20" s="132"/>
    </row>
    <row r="21" spans="1:10" ht="18.75" customHeight="1" x14ac:dyDescent="0.3">
      <c r="A21" s="154"/>
      <c r="B21" s="153"/>
      <c r="C21" s="234"/>
      <c r="D21" s="237"/>
      <c r="E21" s="263"/>
      <c r="F21" s="222"/>
      <c r="G21" s="239"/>
      <c r="H21" s="267"/>
      <c r="I21" s="269"/>
      <c r="J21" s="132"/>
    </row>
    <row r="22" spans="1:10" ht="19.5" customHeight="1" thickBot="1" x14ac:dyDescent="0.35">
      <c r="A22" s="155"/>
      <c r="B22" s="155"/>
      <c r="C22" s="235"/>
      <c r="D22" s="238"/>
      <c r="E22" s="264"/>
      <c r="F22" s="223"/>
      <c r="G22" s="240"/>
      <c r="H22" s="268"/>
      <c r="I22" s="268"/>
      <c r="J22" s="132"/>
    </row>
    <row r="23" spans="1:10" ht="75" customHeight="1" thickBot="1" x14ac:dyDescent="0.35">
      <c r="A23" s="139"/>
      <c r="B23" s="153">
        <v>10</v>
      </c>
      <c r="C23" s="149" t="s">
        <v>44</v>
      </c>
      <c r="D23" s="156" t="s">
        <v>212</v>
      </c>
      <c r="E23" s="156" t="s">
        <v>84</v>
      </c>
      <c r="F23" s="156" t="s">
        <v>85</v>
      </c>
      <c r="G23" s="164" t="s">
        <v>213</v>
      </c>
      <c r="H23" s="164" t="s">
        <v>227</v>
      </c>
      <c r="I23" s="157" t="s">
        <v>214</v>
      </c>
      <c r="J23" s="132"/>
    </row>
    <row r="24" spans="1:10" ht="43.8" thickBot="1" x14ac:dyDescent="0.35">
      <c r="A24" s="139"/>
      <c r="B24" s="33">
        <v>11</v>
      </c>
      <c r="C24" s="150" t="s">
        <v>45</v>
      </c>
      <c r="D24" s="9" t="s">
        <v>116</v>
      </c>
      <c r="E24" s="9" t="s">
        <v>86</v>
      </c>
      <c r="F24" s="156" t="s">
        <v>85</v>
      </c>
      <c r="G24" s="9" t="s">
        <v>69</v>
      </c>
      <c r="H24" s="160" t="s">
        <v>218</v>
      </c>
      <c r="I24" s="157" t="s">
        <v>214</v>
      </c>
      <c r="J24" s="132"/>
    </row>
    <row r="25" spans="1:10" ht="15.75" customHeight="1" thickBot="1" x14ac:dyDescent="0.35">
      <c r="A25" s="139"/>
      <c r="B25" s="33">
        <v>12</v>
      </c>
      <c r="C25" s="231" t="s">
        <v>46</v>
      </c>
      <c r="D25" s="197" t="s">
        <v>118</v>
      </c>
      <c r="E25" s="9" t="s">
        <v>87</v>
      </c>
      <c r="F25" s="156" t="s">
        <v>85</v>
      </c>
      <c r="G25" s="9" t="s">
        <v>13</v>
      </c>
      <c r="H25" s="232" t="s">
        <v>226</v>
      </c>
      <c r="I25" s="157" t="s">
        <v>214</v>
      </c>
      <c r="J25" s="132"/>
    </row>
    <row r="26" spans="1:10" ht="43.8" thickBot="1" x14ac:dyDescent="0.35">
      <c r="A26" s="139"/>
      <c r="B26" s="33"/>
      <c r="C26" s="231"/>
      <c r="D26" s="197"/>
      <c r="E26" s="9"/>
      <c r="F26" s="156" t="s">
        <v>85</v>
      </c>
      <c r="G26" s="9" t="s">
        <v>14</v>
      </c>
      <c r="H26" s="232"/>
      <c r="I26" s="157" t="s">
        <v>214</v>
      </c>
      <c r="J26" s="132"/>
    </row>
    <row r="27" spans="1:10" ht="45.75" customHeight="1" thickBot="1" x14ac:dyDescent="0.35">
      <c r="A27" s="139"/>
      <c r="B27" s="33">
        <v>13</v>
      </c>
      <c r="C27" s="151" t="s">
        <v>47</v>
      </c>
      <c r="D27" s="8" t="s">
        <v>119</v>
      </c>
      <c r="E27" s="8" t="s">
        <v>88</v>
      </c>
      <c r="F27" s="156" t="s">
        <v>85</v>
      </c>
      <c r="G27" s="8" t="s">
        <v>70</v>
      </c>
      <c r="H27" s="167" t="s">
        <v>226</v>
      </c>
      <c r="I27" s="157"/>
      <c r="J27" s="132"/>
    </row>
    <row r="28" spans="1:10" s="165" customFormat="1" ht="19.5" customHeight="1" x14ac:dyDescent="0.3">
      <c r="A28" s="166"/>
      <c r="B28" s="270">
        <v>14</v>
      </c>
      <c r="C28" s="271" t="s">
        <v>223</v>
      </c>
      <c r="D28" s="218" t="s">
        <v>224</v>
      </c>
      <c r="E28" s="218" t="s">
        <v>225</v>
      </c>
      <c r="F28" s="218" t="s">
        <v>177</v>
      </c>
      <c r="G28" s="221" t="s">
        <v>228</v>
      </c>
      <c r="H28" s="239" t="s">
        <v>197</v>
      </c>
      <c r="I28" s="239" t="s">
        <v>229</v>
      </c>
      <c r="J28" s="132"/>
    </row>
    <row r="29" spans="1:10" s="165" customFormat="1" x14ac:dyDescent="0.3">
      <c r="A29" s="166"/>
      <c r="B29" s="270"/>
      <c r="C29" s="272"/>
      <c r="D29" s="219"/>
      <c r="E29" s="219"/>
      <c r="F29" s="219"/>
      <c r="G29" s="222"/>
      <c r="H29" s="239"/>
      <c r="I29" s="239"/>
      <c r="J29" s="132"/>
    </row>
    <row r="30" spans="1:10" s="165" customFormat="1" x14ac:dyDescent="0.3">
      <c r="A30" s="166"/>
      <c r="B30" s="270"/>
      <c r="C30" s="272"/>
      <c r="D30" s="219"/>
      <c r="E30" s="219"/>
      <c r="F30" s="219"/>
      <c r="G30" s="222"/>
      <c r="H30" s="239"/>
      <c r="I30" s="239"/>
      <c r="J30" s="132"/>
    </row>
    <row r="31" spans="1:10" s="165" customFormat="1" ht="15" thickBot="1" x14ac:dyDescent="0.35">
      <c r="A31" s="166"/>
      <c r="B31" s="270"/>
      <c r="C31" s="273"/>
      <c r="D31" s="220"/>
      <c r="E31" s="220"/>
      <c r="F31" s="220"/>
      <c r="G31" s="223"/>
      <c r="H31" s="240"/>
      <c r="I31" s="239"/>
      <c r="J31" s="132"/>
    </row>
    <row r="32" spans="1:10" ht="43.8" thickBot="1" x14ac:dyDescent="0.35">
      <c r="A32" s="260" t="s">
        <v>182</v>
      </c>
      <c r="B32" s="145">
        <v>13</v>
      </c>
      <c r="C32" s="115" t="s">
        <v>181</v>
      </c>
      <c r="D32" s="116" t="s">
        <v>198</v>
      </c>
      <c r="E32" s="115"/>
      <c r="F32" s="116"/>
      <c r="G32" s="115"/>
      <c r="H32" s="116"/>
      <c r="I32" s="115"/>
      <c r="J32" s="140"/>
    </row>
    <row r="33" spans="1:10" ht="36.6" thickBot="1" x14ac:dyDescent="0.35">
      <c r="A33" s="261"/>
      <c r="B33" s="146">
        <v>14</v>
      </c>
      <c r="C33" s="141" t="s">
        <v>18</v>
      </c>
      <c r="D33" s="142" t="s">
        <v>179</v>
      </c>
      <c r="E33" s="142" t="s">
        <v>199</v>
      </c>
      <c r="F33" s="142" t="s">
        <v>178</v>
      </c>
      <c r="G33" s="143" t="s">
        <v>180</v>
      </c>
      <c r="H33" s="142"/>
      <c r="I33" s="141"/>
      <c r="J33" s="144"/>
    </row>
    <row r="34" spans="1:10" ht="15" customHeight="1" thickTop="1" x14ac:dyDescent="0.3">
      <c r="A34" s="10"/>
      <c r="B34" s="10"/>
      <c r="C34" s="243" t="s">
        <v>191</v>
      </c>
      <c r="D34" s="243"/>
      <c r="E34" s="243"/>
      <c r="F34" s="244"/>
      <c r="G34" s="227" t="s">
        <v>205</v>
      </c>
      <c r="H34" s="225"/>
      <c r="I34" s="225"/>
      <c r="J34" s="225"/>
    </row>
    <row r="35" spans="1:10" ht="15" customHeight="1" x14ac:dyDescent="0.3">
      <c r="A35" s="122"/>
      <c r="B35" s="122"/>
      <c r="C35" s="225" t="s">
        <v>190</v>
      </c>
      <c r="D35" s="225"/>
      <c r="E35" s="225"/>
      <c r="F35" s="226"/>
      <c r="G35" s="227" t="s">
        <v>206</v>
      </c>
      <c r="H35" s="225"/>
      <c r="I35" s="225"/>
      <c r="J35" s="226"/>
    </row>
    <row r="36" spans="1:10" ht="15" customHeight="1" x14ac:dyDescent="0.3">
      <c r="A36" s="122"/>
      <c r="B36" s="122"/>
      <c r="C36" s="225" t="s">
        <v>188</v>
      </c>
      <c r="D36" s="225"/>
      <c r="E36" s="225"/>
      <c r="F36" s="226"/>
      <c r="G36" s="227"/>
      <c r="H36" s="225"/>
      <c r="I36" s="225"/>
      <c r="J36" s="226"/>
    </row>
    <row r="37" spans="1:10" ht="15" customHeight="1" x14ac:dyDescent="0.3">
      <c r="A37" s="122"/>
      <c r="B37" s="122"/>
      <c r="C37" s="225" t="s">
        <v>203</v>
      </c>
      <c r="D37" s="226"/>
      <c r="E37" s="111"/>
      <c r="F37" s="10"/>
      <c r="G37" s="227"/>
      <c r="H37" s="225"/>
      <c r="I37" s="225"/>
      <c r="J37" s="226"/>
    </row>
    <row r="49" spans="8:10" x14ac:dyDescent="0.3">
      <c r="I49" s="7">
        <f>1900000/2</f>
        <v>950000</v>
      </c>
      <c r="J49" s="7"/>
    </row>
    <row r="50" spans="8:10" x14ac:dyDescent="0.3">
      <c r="I50">
        <v>0.1</v>
      </c>
    </row>
    <row r="51" spans="8:10" x14ac:dyDescent="0.3">
      <c r="I51" s="6">
        <f>I49*I50</f>
        <v>95000</v>
      </c>
      <c r="J51" s="6"/>
    </row>
    <row r="54" spans="8:10" x14ac:dyDescent="0.3">
      <c r="H54">
        <v>600</v>
      </c>
    </row>
    <row r="55" spans="8:10" x14ac:dyDescent="0.3">
      <c r="H55" s="4">
        <v>400000</v>
      </c>
    </row>
    <row r="56" spans="8:10" x14ac:dyDescent="0.3">
      <c r="H56" s="6">
        <f>H55/H54</f>
        <v>666.66666666666663</v>
      </c>
      <c r="I56" s="5">
        <f>H56/16</f>
        <v>41.666666666666664</v>
      </c>
      <c r="J56" s="5"/>
    </row>
  </sheetData>
  <mergeCells count="50">
    <mergeCell ref="C37:D37"/>
    <mergeCell ref="G37:J37"/>
    <mergeCell ref="A13:A14"/>
    <mergeCell ref="B13:B14"/>
    <mergeCell ref="C13:C14"/>
    <mergeCell ref="D13:D14"/>
    <mergeCell ref="H13:H14"/>
    <mergeCell ref="A32:A33"/>
    <mergeCell ref="E19:E22"/>
    <mergeCell ref="F20:F22"/>
    <mergeCell ref="G19:G22"/>
    <mergeCell ref="H19:H22"/>
    <mergeCell ref="I19:I22"/>
    <mergeCell ref="B28:B31"/>
    <mergeCell ref="C28:C31"/>
    <mergeCell ref="D28:D31"/>
    <mergeCell ref="A5:A7"/>
    <mergeCell ref="B5:B7"/>
    <mergeCell ref="C5:C6"/>
    <mergeCell ref="D5:D7"/>
    <mergeCell ref="E5:E7"/>
    <mergeCell ref="H28:H31"/>
    <mergeCell ref="I28:I31"/>
    <mergeCell ref="B9:B10"/>
    <mergeCell ref="C34:F34"/>
    <mergeCell ref="G2:I2"/>
    <mergeCell ref="H5:H7"/>
    <mergeCell ref="I5:I7"/>
    <mergeCell ref="C11:C12"/>
    <mergeCell ref="D11:D12"/>
    <mergeCell ref="B11:B12"/>
    <mergeCell ref="C8:C10"/>
    <mergeCell ref="H8:H10"/>
    <mergeCell ref="E28:E31"/>
    <mergeCell ref="F28:F31"/>
    <mergeCell ref="G28:G31"/>
    <mergeCell ref="J5:J7"/>
    <mergeCell ref="C35:F35"/>
    <mergeCell ref="C36:F36"/>
    <mergeCell ref="G34:J34"/>
    <mergeCell ref="G35:J35"/>
    <mergeCell ref="G36:J36"/>
    <mergeCell ref="I8:I10"/>
    <mergeCell ref="J8:J9"/>
    <mergeCell ref="E9:E10"/>
    <mergeCell ref="C25:C26"/>
    <mergeCell ref="D25:D26"/>
    <mergeCell ref="H25:H26"/>
    <mergeCell ref="C19:C22"/>
    <mergeCell ref="D19:D22"/>
  </mergeCells>
  <pageMargins left="0.7" right="0.7" top="0.75" bottom="0.75" header="0.3" footer="0.3"/>
  <pageSetup paperSize="8" scale="66" orientation="landscape" r:id="rId1"/>
  <headerFooter>
    <oddHeader>&amp;C
&amp;G</oddHead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7"/>
  <sheetViews>
    <sheetView workbookViewId="0">
      <selection activeCell="A2" sqref="A2:A7"/>
    </sheetView>
  </sheetViews>
  <sheetFormatPr defaultRowHeight="14.4" x14ac:dyDescent="0.3"/>
  <cols>
    <col min="1" max="1" width="38.33203125" customWidth="1"/>
  </cols>
  <sheetData>
    <row r="2" spans="1:1" ht="23.4" x14ac:dyDescent="0.45">
      <c r="A2" s="74" t="s">
        <v>104</v>
      </c>
    </row>
    <row r="3" spans="1:1" ht="23.4" x14ac:dyDescent="0.45">
      <c r="A3" s="74" t="s">
        <v>105</v>
      </c>
    </row>
    <row r="4" spans="1:1" ht="23.4" x14ac:dyDescent="0.45">
      <c r="A4" s="74" t="s">
        <v>106</v>
      </c>
    </row>
    <row r="5" spans="1:1" ht="23.4" x14ac:dyDescent="0.45">
      <c r="A5" s="74"/>
    </row>
    <row r="6" spans="1:1" ht="23.4" x14ac:dyDescent="0.45">
      <c r="A6" s="74"/>
    </row>
    <row r="7" spans="1:1" ht="23.4" x14ac:dyDescent="0.45">
      <c r="A7" s="7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2"/>
  <sheetViews>
    <sheetView topLeftCell="A16" workbookViewId="0">
      <selection activeCell="E19" sqref="E19"/>
    </sheetView>
  </sheetViews>
  <sheetFormatPr defaultColWidth="27.44140625" defaultRowHeight="13.2" x14ac:dyDescent="0.3"/>
  <cols>
    <col min="1" max="1" width="9.5546875" style="80" customWidth="1"/>
    <col min="2" max="2" width="27.44140625" style="80"/>
    <col min="3" max="3" width="38.88671875" style="80" customWidth="1"/>
    <col min="4" max="4" width="43" style="91" customWidth="1"/>
    <col min="5" max="7" width="43" style="80" customWidth="1"/>
    <col min="8" max="16384" width="27.44140625" style="80"/>
  </cols>
  <sheetData>
    <row r="2" spans="2:7" ht="13.8" thickBot="1" x14ac:dyDescent="0.35"/>
    <row r="3" spans="2:7" ht="8.25" customHeight="1" thickTop="1" x14ac:dyDescent="0.3">
      <c r="D3" s="92"/>
      <c r="E3" s="85"/>
      <c r="F3" s="85"/>
      <c r="G3" s="85"/>
    </row>
    <row r="4" spans="2:7" ht="25.5" customHeight="1" x14ac:dyDescent="0.3">
      <c r="C4" s="78"/>
      <c r="D4" s="86" t="s">
        <v>147</v>
      </c>
      <c r="E4" s="86" t="s">
        <v>132</v>
      </c>
      <c r="F4" s="86" t="s">
        <v>136</v>
      </c>
      <c r="G4" s="86" t="s">
        <v>139</v>
      </c>
    </row>
    <row r="5" spans="2:7" ht="8.25" customHeight="1" x14ac:dyDescent="0.3">
      <c r="D5" s="93"/>
      <c r="E5" s="87"/>
      <c r="F5" s="87"/>
      <c r="G5" s="87"/>
    </row>
    <row r="6" spans="2:7" ht="26.4" x14ac:dyDescent="0.3">
      <c r="B6" s="79" t="s">
        <v>42</v>
      </c>
      <c r="C6" s="83" t="s">
        <v>121</v>
      </c>
      <c r="D6" s="90"/>
      <c r="E6" s="90" t="s">
        <v>106</v>
      </c>
      <c r="F6" s="88"/>
      <c r="G6" s="88"/>
    </row>
    <row r="7" spans="2:7" ht="26.4" x14ac:dyDescent="0.3">
      <c r="B7" s="79" t="s">
        <v>93</v>
      </c>
      <c r="C7" s="83" t="s">
        <v>103</v>
      </c>
      <c r="D7" s="90"/>
      <c r="E7" s="90" t="s">
        <v>106</v>
      </c>
      <c r="F7" s="88"/>
      <c r="G7" s="88"/>
    </row>
    <row r="8" spans="2:7" ht="79.2" x14ac:dyDescent="0.3">
      <c r="B8" s="79" t="s">
        <v>6</v>
      </c>
      <c r="C8" s="83" t="s">
        <v>122</v>
      </c>
      <c r="D8" s="90"/>
      <c r="E8" s="90" t="s">
        <v>134</v>
      </c>
      <c r="F8" s="88"/>
      <c r="G8" s="90" t="s">
        <v>146</v>
      </c>
    </row>
    <row r="9" spans="2:7" x14ac:dyDescent="0.3">
      <c r="B9" s="79" t="s">
        <v>8</v>
      </c>
      <c r="C9" s="83" t="s">
        <v>120</v>
      </c>
      <c r="D9" s="90"/>
      <c r="E9" s="90" t="s">
        <v>104</v>
      </c>
      <c r="F9" s="88"/>
      <c r="G9" s="88"/>
    </row>
    <row r="10" spans="2:7" ht="250.8" x14ac:dyDescent="0.3">
      <c r="B10" s="274" t="s">
        <v>141</v>
      </c>
      <c r="C10" s="275"/>
      <c r="D10" s="90" t="s">
        <v>152</v>
      </c>
      <c r="E10" s="90"/>
      <c r="F10" s="88"/>
      <c r="G10" s="90" t="s">
        <v>142</v>
      </c>
    </row>
    <row r="11" spans="2:7" ht="211.2" x14ac:dyDescent="0.3">
      <c r="B11" s="79" t="s">
        <v>64</v>
      </c>
      <c r="C11" s="83" t="s">
        <v>123</v>
      </c>
      <c r="D11" s="90" t="s">
        <v>148</v>
      </c>
      <c r="E11" s="90" t="s">
        <v>106</v>
      </c>
      <c r="F11" s="90" t="s">
        <v>137</v>
      </c>
      <c r="G11" s="90" t="s">
        <v>140</v>
      </c>
    </row>
    <row r="12" spans="2:7" ht="105.6" x14ac:dyDescent="0.3">
      <c r="B12" s="79" t="s">
        <v>58</v>
      </c>
      <c r="C12" s="83" t="s">
        <v>124</v>
      </c>
      <c r="D12" s="90" t="s">
        <v>149</v>
      </c>
      <c r="E12" s="90" t="s">
        <v>106</v>
      </c>
      <c r="F12" s="90" t="s">
        <v>133</v>
      </c>
      <c r="G12" s="90"/>
    </row>
    <row r="13" spans="2:7" ht="184.8" x14ac:dyDescent="0.3">
      <c r="B13" s="79" t="s">
        <v>26</v>
      </c>
      <c r="C13" s="83" t="s">
        <v>130</v>
      </c>
      <c r="D13" s="90" t="s">
        <v>150</v>
      </c>
      <c r="E13" s="90" t="s">
        <v>106</v>
      </c>
      <c r="F13" s="90" t="s">
        <v>138</v>
      </c>
      <c r="G13" s="90" t="s">
        <v>143</v>
      </c>
    </row>
    <row r="14" spans="2:7" ht="52.8" x14ac:dyDescent="0.3">
      <c r="B14" s="79" t="s">
        <v>57</v>
      </c>
      <c r="C14" s="83" t="s">
        <v>126</v>
      </c>
      <c r="D14" s="90"/>
      <c r="E14" s="90" t="s">
        <v>135</v>
      </c>
      <c r="F14" s="88"/>
      <c r="G14" s="88"/>
    </row>
    <row r="15" spans="2:7" ht="66" x14ac:dyDescent="0.3">
      <c r="B15" s="79" t="s">
        <v>94</v>
      </c>
      <c r="C15" s="83" t="s">
        <v>131</v>
      </c>
      <c r="D15" s="90"/>
      <c r="E15" s="90" t="s">
        <v>106</v>
      </c>
      <c r="F15" s="88"/>
      <c r="G15" s="88"/>
    </row>
    <row r="16" spans="2:7" ht="52.8" x14ac:dyDescent="0.3">
      <c r="B16" s="79" t="s">
        <v>96</v>
      </c>
      <c r="C16" s="83" t="s">
        <v>100</v>
      </c>
      <c r="D16" s="90"/>
      <c r="E16" s="90" t="s">
        <v>106</v>
      </c>
      <c r="F16" s="88"/>
      <c r="G16" s="90" t="s">
        <v>145</v>
      </c>
    </row>
    <row r="17" spans="2:7" ht="92.4" x14ac:dyDescent="0.3">
      <c r="B17" s="81" t="s">
        <v>10</v>
      </c>
      <c r="C17" s="83" t="s">
        <v>110</v>
      </c>
      <c r="D17" s="90" t="s">
        <v>151</v>
      </c>
      <c r="E17" s="90" t="s">
        <v>106</v>
      </c>
      <c r="F17" s="88"/>
      <c r="G17" s="90" t="s">
        <v>144</v>
      </c>
    </row>
    <row r="18" spans="2:7" ht="52.8" x14ac:dyDescent="0.3">
      <c r="B18" s="79" t="s">
        <v>44</v>
      </c>
      <c r="C18" s="83" t="s">
        <v>127</v>
      </c>
      <c r="D18" s="90"/>
      <c r="E18" s="90" t="s">
        <v>106</v>
      </c>
      <c r="F18" s="88"/>
      <c r="G18" s="88"/>
    </row>
    <row r="19" spans="2:7" ht="39.6" x14ac:dyDescent="0.3">
      <c r="B19" s="79" t="s">
        <v>45</v>
      </c>
      <c r="C19" s="83" t="s">
        <v>128</v>
      </c>
      <c r="D19" s="90"/>
      <c r="E19" s="90" t="s">
        <v>106</v>
      </c>
      <c r="F19" s="88"/>
      <c r="G19" s="88"/>
    </row>
    <row r="20" spans="2:7" x14ac:dyDescent="0.3">
      <c r="B20" s="79" t="s">
        <v>46</v>
      </c>
      <c r="C20" s="83" t="s">
        <v>117</v>
      </c>
      <c r="D20" s="90"/>
      <c r="E20" s="90" t="s">
        <v>104</v>
      </c>
      <c r="F20" s="88"/>
      <c r="G20" s="88"/>
    </row>
    <row r="21" spans="2:7" x14ac:dyDescent="0.3">
      <c r="B21" s="79"/>
      <c r="C21" s="83"/>
      <c r="D21" s="90"/>
      <c r="E21" s="90"/>
      <c r="F21" s="88"/>
      <c r="G21" s="88"/>
    </row>
    <row r="22" spans="2:7" x14ac:dyDescent="0.3">
      <c r="B22" s="79" t="s">
        <v>47</v>
      </c>
      <c r="C22" s="83" t="s">
        <v>117</v>
      </c>
      <c r="D22" s="90"/>
      <c r="E22" s="90" t="s">
        <v>106</v>
      </c>
      <c r="F22" s="88"/>
      <c r="G22" s="88"/>
    </row>
    <row r="23" spans="2:7" ht="26.4" x14ac:dyDescent="0.3">
      <c r="B23" s="81" t="s">
        <v>18</v>
      </c>
      <c r="C23" s="83" t="s">
        <v>129</v>
      </c>
      <c r="D23" s="90"/>
      <c r="E23" s="90"/>
      <c r="F23" s="88"/>
      <c r="G23" s="88"/>
    </row>
    <row r="24" spans="2:7" x14ac:dyDescent="0.3">
      <c r="B24" s="81" t="s">
        <v>19</v>
      </c>
      <c r="C24" s="83"/>
      <c r="D24" s="90"/>
      <c r="E24" s="90"/>
      <c r="F24" s="88"/>
      <c r="G24" s="88"/>
    </row>
    <row r="25" spans="2:7" x14ac:dyDescent="0.3">
      <c r="B25" s="81" t="s">
        <v>20</v>
      </c>
      <c r="C25" s="83"/>
      <c r="D25" s="90"/>
      <c r="E25" s="90"/>
      <c r="F25" s="88"/>
      <c r="G25" s="88"/>
    </row>
    <row r="26" spans="2:7" ht="26.4" x14ac:dyDescent="0.3">
      <c r="B26" s="81" t="s">
        <v>21</v>
      </c>
      <c r="C26" s="83"/>
      <c r="D26" s="90"/>
      <c r="E26" s="90"/>
      <c r="F26" s="88"/>
      <c r="G26" s="88"/>
    </row>
    <row r="27" spans="2:7" x14ac:dyDescent="0.3">
      <c r="B27" s="81" t="s">
        <v>16</v>
      </c>
      <c r="C27" s="83" t="s">
        <v>112</v>
      </c>
      <c r="D27" s="90"/>
      <c r="E27" s="88"/>
      <c r="F27" s="88"/>
      <c r="G27" s="88"/>
    </row>
    <row r="28" spans="2:7" ht="26.4" x14ac:dyDescent="0.3">
      <c r="B28" s="82" t="s">
        <v>101</v>
      </c>
      <c r="C28" s="84" t="s">
        <v>101</v>
      </c>
      <c r="D28" s="95"/>
      <c r="E28" s="95"/>
      <c r="F28" s="95"/>
      <c r="G28" s="95"/>
    </row>
    <row r="29" spans="2:7" ht="26.4" x14ac:dyDescent="0.3">
      <c r="B29" s="82" t="s">
        <v>101</v>
      </c>
      <c r="C29" s="84" t="s">
        <v>101</v>
      </c>
      <c r="D29" s="95"/>
      <c r="E29" s="95"/>
      <c r="F29" s="95"/>
      <c r="G29" s="95"/>
    </row>
    <row r="30" spans="2:7" ht="26.4" x14ac:dyDescent="0.3">
      <c r="B30" s="82" t="s">
        <v>101</v>
      </c>
      <c r="C30" s="84" t="s">
        <v>101</v>
      </c>
      <c r="D30" s="95"/>
      <c r="E30" s="95"/>
      <c r="F30" s="95"/>
      <c r="G30" s="95"/>
    </row>
    <row r="31" spans="2:7" ht="13.8" thickBot="1" x14ac:dyDescent="0.35">
      <c r="D31" s="94"/>
      <c r="E31" s="89"/>
      <c r="F31" s="89"/>
      <c r="G31" s="89"/>
    </row>
    <row r="32" spans="2:7" ht="13.8" thickTop="1" x14ac:dyDescent="0.3"/>
  </sheetData>
  <mergeCells count="1">
    <mergeCell ref="B10:C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Revision and Comments</vt:lpstr>
      <vt:lpstr>Draft Overall Matrix</vt:lpstr>
      <vt:lpstr>choices</vt:lpstr>
      <vt:lpstr>Sheet1</vt:lpstr>
      <vt:lpstr>'Draft Overall Matrix'!Print_Area</vt:lpstr>
      <vt:lpstr>'Revision and Comments'!Print_Area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dc:creator>
  <cp:lastModifiedBy>Shelter/NFI Cluster</cp:lastModifiedBy>
  <cp:lastPrinted>2016-10-19T09:24:23Z</cp:lastPrinted>
  <dcterms:created xsi:type="dcterms:W3CDTF">2014-10-30T15:50:06Z</dcterms:created>
  <dcterms:modified xsi:type="dcterms:W3CDTF">2018-06-21T14:56:28Z</dcterms:modified>
</cp:coreProperties>
</file>