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Dropbox (GSC)\NEW 2013 Haiyan Typhoon\07 IM\12 Gap Analysis\"/>
    </mc:Choice>
  </mc:AlternateContent>
  <bookViews>
    <workbookView xWindow="0" yWindow="0" windowWidth="20490" windowHeight="7755"/>
  </bookViews>
  <sheets>
    <sheet name="Indicator calculations" sheetId="19" r:id="rId1"/>
    <sheet name="Reference data VI" sheetId="1" r:id="rId2"/>
    <sheet name="Reference data VII" sheetId="3" r:id="rId3"/>
    <sheet name="Reference data VIII" sheetId="4" r:id="rId4"/>
    <sheet name="Region VII data entry" sheetId="5" state="hidden" r:id="rId5"/>
    <sheet name="APPENDIX" sheetId="13" state="hidden" r:id="rId6"/>
    <sheet name="Sheet6" sheetId="6" state="hidden" r:id="rId7"/>
  </sheets>
  <definedNames>
    <definedName name="_xlnm._FilterDatabase" localSheetId="5" hidden="1">APPENDIX!$A$3:$D$110</definedName>
    <definedName name="_xlnm._FilterDatabase" localSheetId="0" hidden="1">'Indicator calculations'!$A$4:$Y$205</definedName>
    <definedName name="_xlnm._FilterDatabase" localSheetId="3" hidden="1">'Reference data VIII'!$A$3:$H$93</definedName>
    <definedName name="_xlnm._FilterDatabase" localSheetId="4" hidden="1">'Region VII data entry'!$A$2:$M$107</definedName>
    <definedName name="_xlnm.Print_Area" localSheetId="5">APPENDIX!$B$1:$N$110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9" l="1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74" i="19"/>
  <c r="U75" i="19"/>
  <c r="U76" i="19"/>
  <c r="U77" i="19"/>
  <c r="U78" i="19"/>
  <c r="U79" i="19"/>
  <c r="U80" i="19"/>
  <c r="U81" i="19"/>
  <c r="U82" i="19"/>
  <c r="U83" i="19"/>
  <c r="U84" i="19"/>
  <c r="U85" i="19"/>
  <c r="U86" i="19"/>
  <c r="U87" i="19"/>
  <c r="U88" i="19"/>
  <c r="U89" i="19"/>
  <c r="U90" i="19"/>
  <c r="U91" i="19"/>
  <c r="U92" i="19"/>
  <c r="U93" i="19"/>
  <c r="U94" i="19"/>
  <c r="U95" i="19"/>
  <c r="U96" i="19"/>
  <c r="U97" i="19"/>
  <c r="U98" i="19"/>
  <c r="U99" i="19"/>
  <c r="U100" i="19"/>
  <c r="U101" i="19"/>
  <c r="U102" i="19"/>
  <c r="U103" i="19"/>
  <c r="U104" i="19"/>
  <c r="U105" i="19"/>
  <c r="U106" i="19"/>
  <c r="U107" i="19"/>
  <c r="U108" i="19"/>
  <c r="U109" i="19"/>
  <c r="U110" i="19"/>
  <c r="U111" i="19"/>
  <c r="U112" i="19"/>
  <c r="U113" i="19"/>
  <c r="U114" i="19"/>
  <c r="U115" i="19"/>
  <c r="U116" i="19"/>
  <c r="U117" i="19"/>
  <c r="U118" i="19"/>
  <c r="U119" i="19"/>
  <c r="U120" i="19"/>
  <c r="U121" i="19"/>
  <c r="U122" i="19"/>
  <c r="U123" i="19"/>
  <c r="U124" i="19"/>
  <c r="U125" i="19"/>
  <c r="U126" i="19"/>
  <c r="U127" i="19"/>
  <c r="U128" i="19"/>
  <c r="U129" i="19"/>
  <c r="U130" i="19"/>
  <c r="U131" i="19"/>
  <c r="U132" i="19"/>
  <c r="U133" i="19"/>
  <c r="U134" i="19"/>
  <c r="U135" i="19"/>
  <c r="U136" i="19"/>
  <c r="U137" i="19"/>
  <c r="U138" i="19"/>
  <c r="U139" i="19"/>
  <c r="U140" i="19"/>
  <c r="U141" i="19"/>
  <c r="U142" i="19"/>
  <c r="U143" i="19"/>
  <c r="U144" i="19"/>
  <c r="U145" i="19"/>
  <c r="U146" i="19"/>
  <c r="U147" i="19"/>
  <c r="U148" i="19"/>
  <c r="U149" i="19"/>
  <c r="U150" i="19"/>
  <c r="U151" i="19"/>
  <c r="U152" i="19"/>
  <c r="U153" i="19"/>
  <c r="U154" i="19"/>
  <c r="U155" i="19"/>
  <c r="U156" i="19"/>
  <c r="U157" i="19"/>
  <c r="U158" i="19"/>
  <c r="U159" i="19"/>
  <c r="U160" i="19"/>
  <c r="U161" i="19"/>
  <c r="U162" i="19"/>
  <c r="U163" i="19"/>
  <c r="U164" i="19"/>
  <c r="U165" i="19"/>
  <c r="U166" i="19"/>
  <c r="U167" i="19"/>
  <c r="U168" i="19"/>
  <c r="U169" i="19"/>
  <c r="U170" i="19"/>
  <c r="U171" i="19"/>
  <c r="U172" i="19"/>
  <c r="U173" i="19"/>
  <c r="U174" i="19"/>
  <c r="U175" i="19"/>
  <c r="U176" i="19"/>
  <c r="U177" i="19"/>
  <c r="U178" i="19"/>
  <c r="U179" i="19"/>
  <c r="U180" i="19"/>
  <c r="U181" i="19"/>
  <c r="U182" i="19"/>
  <c r="U183" i="19"/>
  <c r="U184" i="19"/>
  <c r="U185" i="19"/>
  <c r="U186" i="19"/>
  <c r="U187" i="19"/>
  <c r="U188" i="19"/>
  <c r="U189" i="19"/>
  <c r="U190" i="19"/>
  <c r="U191" i="19"/>
  <c r="U192" i="19"/>
  <c r="U193" i="19"/>
  <c r="U194" i="19"/>
  <c r="U195" i="19"/>
  <c r="U196" i="19"/>
  <c r="U197" i="19"/>
  <c r="U198" i="19"/>
  <c r="U199" i="19"/>
  <c r="U200" i="19"/>
  <c r="U201" i="19"/>
  <c r="U202" i="19"/>
  <c r="U203" i="19"/>
  <c r="U204" i="19"/>
  <c r="U205" i="19"/>
  <c r="U5" i="19"/>
  <c r="T5" i="19"/>
  <c r="T6" i="19"/>
  <c r="T7" i="19"/>
  <c r="T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/>
  <c r="T56" i="19"/>
  <c r="T57" i="19"/>
  <c r="T58" i="19"/>
  <c r="T59" i="19"/>
  <c r="T60" i="19"/>
  <c r="T61" i="19"/>
  <c r="T62" i="19"/>
  <c r="T63" i="19"/>
  <c r="T64" i="19"/>
  <c r="T65" i="19"/>
  <c r="T66" i="19"/>
  <c r="T67" i="19"/>
  <c r="T68" i="19"/>
  <c r="T69" i="19"/>
  <c r="T70" i="19"/>
  <c r="T71" i="19"/>
  <c r="T72" i="19"/>
  <c r="T73" i="19"/>
  <c r="T74" i="19"/>
  <c r="T75" i="19"/>
  <c r="T76" i="19"/>
  <c r="T77" i="19"/>
  <c r="T78" i="19"/>
  <c r="T79" i="19"/>
  <c r="T80" i="19"/>
  <c r="T81" i="19"/>
  <c r="T82" i="19"/>
  <c r="T83" i="19"/>
  <c r="T84" i="19"/>
  <c r="T85" i="19"/>
  <c r="T86" i="19"/>
  <c r="T87" i="19"/>
  <c r="T88" i="19"/>
  <c r="T89" i="19"/>
  <c r="T90" i="19"/>
  <c r="T91" i="19"/>
  <c r="T92" i="19"/>
  <c r="T93" i="19"/>
  <c r="T94" i="19"/>
  <c r="T95" i="19"/>
  <c r="T96" i="19"/>
  <c r="T97" i="19"/>
  <c r="T98" i="19"/>
  <c r="T99" i="19"/>
  <c r="T100" i="19"/>
  <c r="T101" i="19"/>
  <c r="T102" i="19"/>
  <c r="T103" i="19"/>
  <c r="T104" i="19"/>
  <c r="T105" i="19"/>
  <c r="T106" i="19"/>
  <c r="T107" i="19"/>
  <c r="T108" i="19"/>
  <c r="T109" i="19"/>
  <c r="T110" i="19"/>
  <c r="T111" i="19"/>
  <c r="T112" i="19"/>
  <c r="T113" i="19"/>
  <c r="T114" i="19"/>
  <c r="T115" i="19"/>
  <c r="T116" i="19"/>
  <c r="T117" i="19"/>
  <c r="T118" i="19"/>
  <c r="T119" i="19"/>
  <c r="T120" i="19"/>
  <c r="T121" i="19"/>
  <c r="T122" i="19"/>
  <c r="T123" i="19"/>
  <c r="T124" i="19"/>
  <c r="T125" i="19"/>
  <c r="T126" i="19"/>
  <c r="T127" i="19"/>
  <c r="T128" i="19"/>
  <c r="T129" i="19"/>
  <c r="T130" i="19"/>
  <c r="T131" i="19"/>
  <c r="T132" i="19"/>
  <c r="T133" i="19"/>
  <c r="T134" i="19"/>
  <c r="T135" i="19"/>
  <c r="T136" i="19"/>
  <c r="T137" i="19"/>
  <c r="T138" i="19"/>
  <c r="T139" i="19"/>
  <c r="T140" i="19"/>
  <c r="T141" i="19"/>
  <c r="T142" i="19"/>
  <c r="T143" i="19"/>
  <c r="T144" i="19"/>
  <c r="T145" i="19"/>
  <c r="T146" i="19"/>
  <c r="T147" i="19"/>
  <c r="T148" i="19"/>
  <c r="T149" i="19"/>
  <c r="T150" i="19"/>
  <c r="T151" i="19"/>
  <c r="T152" i="19"/>
  <c r="T153" i="19"/>
  <c r="T154" i="19"/>
  <c r="T155" i="19"/>
  <c r="T156" i="19"/>
  <c r="T157" i="19"/>
  <c r="T158" i="19"/>
  <c r="T159" i="19"/>
  <c r="T160" i="19"/>
  <c r="T161" i="19"/>
  <c r="T162" i="19"/>
  <c r="T163" i="19"/>
  <c r="T164" i="19"/>
  <c r="T165" i="19"/>
  <c r="T166" i="19"/>
  <c r="T167" i="19"/>
  <c r="T168" i="19"/>
  <c r="T169" i="19"/>
  <c r="T170" i="19"/>
  <c r="T171" i="19"/>
  <c r="T172" i="19"/>
  <c r="T173" i="19"/>
  <c r="T174" i="19"/>
  <c r="T175" i="19"/>
  <c r="T176" i="19"/>
  <c r="T177" i="19"/>
  <c r="T178" i="19"/>
  <c r="T179" i="19"/>
  <c r="T180" i="19"/>
  <c r="T181" i="19"/>
  <c r="T182" i="19"/>
  <c r="T183" i="19"/>
  <c r="T184" i="19"/>
  <c r="T185" i="19"/>
  <c r="T186" i="19"/>
  <c r="T187" i="19"/>
  <c r="T188" i="19"/>
  <c r="T189" i="19"/>
  <c r="T190" i="19"/>
  <c r="T191" i="19"/>
  <c r="T192" i="19"/>
  <c r="T193" i="19"/>
  <c r="T194" i="19"/>
  <c r="T195" i="19"/>
  <c r="T196" i="19"/>
  <c r="T197" i="19"/>
  <c r="T198" i="19"/>
  <c r="T199" i="19"/>
  <c r="T200" i="19"/>
  <c r="T201" i="19"/>
  <c r="T202" i="19"/>
  <c r="T203" i="19"/>
  <c r="T204" i="19"/>
  <c r="T205" i="19"/>
  <c r="M31" i="19" l="1"/>
  <c r="P31" i="19" s="1"/>
  <c r="Q31" i="19" s="1"/>
  <c r="R31" i="19"/>
  <c r="S31" i="19" s="1"/>
  <c r="M35" i="19"/>
  <c r="P35" i="19" s="1"/>
  <c r="Q35" i="19" s="1"/>
  <c r="R35" i="19"/>
  <c r="S35" i="19" s="1"/>
  <c r="M40" i="19"/>
  <c r="P40" i="19" s="1"/>
  <c r="Q40" i="19" s="1"/>
  <c r="R40" i="19"/>
  <c r="S40" i="19" s="1"/>
  <c r="P5" i="19"/>
  <c r="Q5" i="19" s="1"/>
  <c r="P7" i="19"/>
  <c r="Q7" i="19" s="1"/>
  <c r="P8" i="19"/>
  <c r="Q8" i="19" s="1"/>
  <c r="P9" i="19"/>
  <c r="Q9" i="19" s="1"/>
  <c r="P10" i="19"/>
  <c r="Q10" i="19" s="1"/>
  <c r="P11" i="19"/>
  <c r="Q11" i="19" s="1"/>
  <c r="P12" i="19"/>
  <c r="Q12" i="19" s="1"/>
  <c r="P6" i="19"/>
  <c r="Q6" i="19" s="1"/>
  <c r="K5" i="19"/>
  <c r="R5" i="19" s="1"/>
  <c r="S5" i="19" s="1"/>
  <c r="K7" i="19"/>
  <c r="R7" i="19" s="1"/>
  <c r="S7" i="19" s="1"/>
  <c r="K8" i="19"/>
  <c r="R8" i="19" s="1"/>
  <c r="S8" i="19" s="1"/>
  <c r="K9" i="19"/>
  <c r="R9" i="19" s="1"/>
  <c r="S9" i="19" s="1"/>
  <c r="K10" i="19"/>
  <c r="R10" i="19" s="1"/>
  <c r="S10" i="19" s="1"/>
  <c r="K11" i="19"/>
  <c r="R11" i="19" s="1"/>
  <c r="S11" i="19" s="1"/>
  <c r="K12" i="19"/>
  <c r="R12" i="19" s="1"/>
  <c r="S12" i="19" s="1"/>
  <c r="K6" i="19"/>
  <c r="R6" i="19" s="1"/>
  <c r="S6" i="19" s="1"/>
  <c r="V31" i="19" l="1"/>
  <c r="V35" i="19"/>
  <c r="V40" i="19"/>
  <c r="V6" i="19"/>
  <c r="V12" i="19"/>
  <c r="V8" i="19"/>
  <c r="V5" i="19"/>
  <c r="V7" i="19"/>
  <c r="V11" i="19"/>
  <c r="V10" i="19"/>
  <c r="V9" i="19"/>
  <c r="R101" i="19"/>
  <c r="S101" i="19" s="1"/>
  <c r="R102" i="19"/>
  <c r="S102" i="19" s="1"/>
  <c r="R103" i="19"/>
  <c r="S103" i="19" s="1"/>
  <c r="R104" i="19"/>
  <c r="S104" i="19" s="1"/>
  <c r="R105" i="19"/>
  <c r="S105" i="19" s="1"/>
  <c r="R106" i="19"/>
  <c r="S106" i="19" s="1"/>
  <c r="R107" i="19"/>
  <c r="S107" i="19" s="1"/>
  <c r="R108" i="19"/>
  <c r="S108" i="19" s="1"/>
  <c r="R109" i="19"/>
  <c r="S109" i="19" s="1"/>
  <c r="R110" i="19"/>
  <c r="S110" i="19" s="1"/>
  <c r="R111" i="19"/>
  <c r="S111" i="19" s="1"/>
  <c r="R112" i="19"/>
  <c r="S112" i="19" s="1"/>
  <c r="R113" i="19"/>
  <c r="S113" i="19" s="1"/>
  <c r="R114" i="19"/>
  <c r="S114" i="19" s="1"/>
  <c r="R115" i="19"/>
  <c r="S115" i="19" s="1"/>
  <c r="R116" i="19"/>
  <c r="S116" i="19" s="1"/>
  <c r="M116" i="19"/>
  <c r="P116" i="19" s="1"/>
  <c r="Q116" i="19" s="1"/>
  <c r="M115" i="19"/>
  <c r="P115" i="19" s="1"/>
  <c r="Q115" i="19" s="1"/>
  <c r="M114" i="19"/>
  <c r="P114" i="19" s="1"/>
  <c r="Q114" i="19" s="1"/>
  <c r="M113" i="19"/>
  <c r="P113" i="19" s="1"/>
  <c r="Q113" i="19" s="1"/>
  <c r="M112" i="19"/>
  <c r="P112" i="19" s="1"/>
  <c r="Q112" i="19" s="1"/>
  <c r="M111" i="19"/>
  <c r="P111" i="19" s="1"/>
  <c r="Q111" i="19" s="1"/>
  <c r="M110" i="19"/>
  <c r="P110" i="19" s="1"/>
  <c r="Q110" i="19" s="1"/>
  <c r="M109" i="19"/>
  <c r="P109" i="19" s="1"/>
  <c r="Q109" i="19" s="1"/>
  <c r="M108" i="19"/>
  <c r="P108" i="19" s="1"/>
  <c r="Q108" i="19" s="1"/>
  <c r="M107" i="19"/>
  <c r="P107" i="19" s="1"/>
  <c r="Q107" i="19" s="1"/>
  <c r="M106" i="19"/>
  <c r="P106" i="19" s="1"/>
  <c r="Q106" i="19" s="1"/>
  <c r="M105" i="19"/>
  <c r="P105" i="19" s="1"/>
  <c r="Q105" i="19" s="1"/>
  <c r="M104" i="19"/>
  <c r="P104" i="19" s="1"/>
  <c r="Q104" i="19" s="1"/>
  <c r="M103" i="19"/>
  <c r="P103" i="19" s="1"/>
  <c r="Q103" i="19" s="1"/>
  <c r="M102" i="19"/>
  <c r="P102" i="19" s="1"/>
  <c r="Q102" i="19" s="1"/>
  <c r="M101" i="19"/>
  <c r="P101" i="19" s="1"/>
  <c r="Q101" i="19" s="1"/>
  <c r="R13" i="19"/>
  <c r="S13" i="19" s="1"/>
  <c r="R14" i="19"/>
  <c r="S14" i="19" s="1"/>
  <c r="R15" i="19"/>
  <c r="S15" i="19" s="1"/>
  <c r="R16" i="19"/>
  <c r="S16" i="19" s="1"/>
  <c r="R17" i="19"/>
  <c r="S17" i="19" s="1"/>
  <c r="R18" i="19"/>
  <c r="S18" i="19" s="1"/>
  <c r="R19" i="19"/>
  <c r="S19" i="19" s="1"/>
  <c r="R20" i="19"/>
  <c r="S20" i="19" s="1"/>
  <c r="R21" i="19"/>
  <c r="S21" i="19" s="1"/>
  <c r="R22" i="19"/>
  <c r="S22" i="19" s="1"/>
  <c r="R23" i="19"/>
  <c r="S23" i="19" s="1"/>
  <c r="R24" i="19"/>
  <c r="S24" i="19" s="1"/>
  <c r="R25" i="19"/>
  <c r="S25" i="19" s="1"/>
  <c r="R26" i="19"/>
  <c r="S26" i="19" s="1"/>
  <c r="R27" i="19"/>
  <c r="S27" i="19" s="1"/>
  <c r="R28" i="19"/>
  <c r="S28" i="19" s="1"/>
  <c r="R29" i="19"/>
  <c r="S29" i="19" s="1"/>
  <c r="R30" i="19"/>
  <c r="S30" i="19" s="1"/>
  <c r="R32" i="19"/>
  <c r="S32" i="19" s="1"/>
  <c r="R33" i="19"/>
  <c r="S33" i="19" s="1"/>
  <c r="R34" i="19"/>
  <c r="S34" i="19" s="1"/>
  <c r="R36" i="19"/>
  <c r="S36" i="19" s="1"/>
  <c r="R37" i="19"/>
  <c r="S37" i="19" s="1"/>
  <c r="R38" i="19"/>
  <c r="S38" i="19" s="1"/>
  <c r="R39" i="19"/>
  <c r="S39" i="19" s="1"/>
  <c r="R41" i="19"/>
  <c r="S41" i="19" s="1"/>
  <c r="R42" i="19"/>
  <c r="S42" i="19" s="1"/>
  <c r="R43" i="19"/>
  <c r="S43" i="19" s="1"/>
  <c r="R44" i="19"/>
  <c r="S44" i="19" s="1"/>
  <c r="R45" i="19"/>
  <c r="S45" i="19" s="1"/>
  <c r="R46" i="19"/>
  <c r="S46" i="19" s="1"/>
  <c r="R47" i="19"/>
  <c r="S47" i="19" s="1"/>
  <c r="R48" i="19"/>
  <c r="S48" i="19" s="1"/>
  <c r="R49" i="19"/>
  <c r="S49" i="19" s="1"/>
  <c r="R50" i="19"/>
  <c r="S50" i="19" s="1"/>
  <c r="R51" i="19"/>
  <c r="S51" i="19" s="1"/>
  <c r="R52" i="19"/>
  <c r="S52" i="19" s="1"/>
  <c r="R53" i="19"/>
  <c r="S53" i="19" s="1"/>
  <c r="R54" i="19"/>
  <c r="S54" i="19" s="1"/>
  <c r="R55" i="19"/>
  <c r="S55" i="19" s="1"/>
  <c r="R56" i="19"/>
  <c r="S56" i="19" s="1"/>
  <c r="R57" i="19"/>
  <c r="S57" i="19" s="1"/>
  <c r="R58" i="19"/>
  <c r="S58" i="19" s="1"/>
  <c r="R59" i="19"/>
  <c r="S59" i="19" s="1"/>
  <c r="R60" i="19"/>
  <c r="S60" i="19" s="1"/>
  <c r="R61" i="19"/>
  <c r="S61" i="19" s="1"/>
  <c r="R62" i="19"/>
  <c r="S62" i="19" s="1"/>
  <c r="R63" i="19"/>
  <c r="S63" i="19" s="1"/>
  <c r="R64" i="19"/>
  <c r="S64" i="19" s="1"/>
  <c r="R65" i="19"/>
  <c r="S65" i="19" s="1"/>
  <c r="R66" i="19"/>
  <c r="S66" i="19" s="1"/>
  <c r="R67" i="19"/>
  <c r="S67" i="19" s="1"/>
  <c r="R68" i="19"/>
  <c r="S68" i="19" s="1"/>
  <c r="R69" i="19"/>
  <c r="S69" i="19" s="1"/>
  <c r="R70" i="19"/>
  <c r="S70" i="19" s="1"/>
  <c r="R71" i="19"/>
  <c r="S71" i="19" s="1"/>
  <c r="R72" i="19"/>
  <c r="S72" i="19" s="1"/>
  <c r="R73" i="19"/>
  <c r="S73" i="19" s="1"/>
  <c r="R74" i="19"/>
  <c r="S74" i="19" s="1"/>
  <c r="R75" i="19"/>
  <c r="S75" i="19" s="1"/>
  <c r="R76" i="19"/>
  <c r="S76" i="19" s="1"/>
  <c r="R77" i="19"/>
  <c r="S77" i="19" s="1"/>
  <c r="R78" i="19"/>
  <c r="S78" i="19" s="1"/>
  <c r="R79" i="19"/>
  <c r="S79" i="19" s="1"/>
  <c r="R80" i="19"/>
  <c r="S80" i="19" s="1"/>
  <c r="R81" i="19"/>
  <c r="S81" i="19" s="1"/>
  <c r="R82" i="19"/>
  <c r="S82" i="19" s="1"/>
  <c r="R83" i="19"/>
  <c r="S83" i="19" s="1"/>
  <c r="R84" i="19"/>
  <c r="S84" i="19" s="1"/>
  <c r="R85" i="19"/>
  <c r="S85" i="19" s="1"/>
  <c r="R86" i="19"/>
  <c r="S86" i="19" s="1"/>
  <c r="R87" i="19"/>
  <c r="S87" i="19" s="1"/>
  <c r="R88" i="19"/>
  <c r="S88" i="19" s="1"/>
  <c r="R89" i="19"/>
  <c r="S89" i="19" s="1"/>
  <c r="R90" i="19"/>
  <c r="S90" i="19" s="1"/>
  <c r="R91" i="19"/>
  <c r="S91" i="19" s="1"/>
  <c r="R92" i="19"/>
  <c r="S92" i="19" s="1"/>
  <c r="R93" i="19"/>
  <c r="S93" i="19" s="1"/>
  <c r="R94" i="19"/>
  <c r="S94" i="19" s="1"/>
  <c r="R95" i="19"/>
  <c r="S95" i="19" s="1"/>
  <c r="R96" i="19"/>
  <c r="S96" i="19" s="1"/>
  <c r="R97" i="19"/>
  <c r="S97" i="19" s="1"/>
  <c r="R98" i="19"/>
  <c r="S98" i="19" s="1"/>
  <c r="R99" i="19"/>
  <c r="S99" i="19" s="1"/>
  <c r="R100" i="19"/>
  <c r="S100" i="19" s="1"/>
  <c r="R205" i="19"/>
  <c r="S205" i="19" s="1"/>
  <c r="M100" i="19"/>
  <c r="P100" i="19" s="1"/>
  <c r="Q100" i="19" s="1"/>
  <c r="M99" i="19"/>
  <c r="P99" i="19" s="1"/>
  <c r="Q99" i="19" s="1"/>
  <c r="M98" i="19"/>
  <c r="P98" i="19" s="1"/>
  <c r="Q98" i="19" s="1"/>
  <c r="M97" i="19"/>
  <c r="P97" i="19" s="1"/>
  <c r="Q97" i="19" s="1"/>
  <c r="M96" i="19"/>
  <c r="P96" i="19" s="1"/>
  <c r="Q96" i="19" s="1"/>
  <c r="M95" i="19"/>
  <c r="P95" i="19" s="1"/>
  <c r="Q95" i="19" s="1"/>
  <c r="M94" i="19"/>
  <c r="P94" i="19" s="1"/>
  <c r="Q94" i="19" s="1"/>
  <c r="M93" i="19"/>
  <c r="P93" i="19" s="1"/>
  <c r="Q93" i="19" s="1"/>
  <c r="M92" i="19"/>
  <c r="P92" i="19" s="1"/>
  <c r="Q92" i="19" s="1"/>
  <c r="M91" i="19"/>
  <c r="P91" i="19" s="1"/>
  <c r="Q91" i="19" s="1"/>
  <c r="M90" i="19"/>
  <c r="P90" i="19" s="1"/>
  <c r="Q90" i="19" s="1"/>
  <c r="M89" i="19"/>
  <c r="P89" i="19" s="1"/>
  <c r="Q89" i="19" s="1"/>
  <c r="M88" i="19"/>
  <c r="P88" i="19" s="1"/>
  <c r="Q88" i="19" s="1"/>
  <c r="M87" i="19"/>
  <c r="P87" i="19" s="1"/>
  <c r="Q87" i="19" s="1"/>
  <c r="M86" i="19"/>
  <c r="P86" i="19" s="1"/>
  <c r="Q86" i="19" s="1"/>
  <c r="M85" i="19"/>
  <c r="P85" i="19" s="1"/>
  <c r="Q85" i="19" s="1"/>
  <c r="M84" i="19"/>
  <c r="P84" i="19" s="1"/>
  <c r="Q84" i="19" s="1"/>
  <c r="M83" i="19"/>
  <c r="P83" i="19" s="1"/>
  <c r="Q83" i="19" s="1"/>
  <c r="M82" i="19"/>
  <c r="P82" i="19" s="1"/>
  <c r="Q82" i="19" s="1"/>
  <c r="M81" i="19"/>
  <c r="P81" i="19" s="1"/>
  <c r="Q81" i="19" s="1"/>
  <c r="M80" i="19"/>
  <c r="P80" i="19" s="1"/>
  <c r="Q80" i="19" s="1"/>
  <c r="M79" i="19"/>
  <c r="P79" i="19" s="1"/>
  <c r="Q79" i="19" s="1"/>
  <c r="M78" i="19"/>
  <c r="P78" i="19" s="1"/>
  <c r="Q78" i="19" s="1"/>
  <c r="M77" i="19"/>
  <c r="P77" i="19" s="1"/>
  <c r="Q77" i="19" s="1"/>
  <c r="M76" i="19"/>
  <c r="P76" i="19" s="1"/>
  <c r="Q76" i="19" s="1"/>
  <c r="M75" i="19"/>
  <c r="P75" i="19" s="1"/>
  <c r="Q75" i="19" s="1"/>
  <c r="M74" i="19"/>
  <c r="P74" i="19" s="1"/>
  <c r="Q74" i="19" s="1"/>
  <c r="M73" i="19"/>
  <c r="P73" i="19" s="1"/>
  <c r="Q73" i="19" s="1"/>
  <c r="M72" i="19"/>
  <c r="P72" i="19" s="1"/>
  <c r="Q72" i="19" s="1"/>
  <c r="M71" i="19"/>
  <c r="P71" i="19" s="1"/>
  <c r="Q71" i="19" s="1"/>
  <c r="M70" i="19"/>
  <c r="P70" i="19" s="1"/>
  <c r="Q70" i="19" s="1"/>
  <c r="M69" i="19"/>
  <c r="P69" i="19" s="1"/>
  <c r="Q69" i="19" s="1"/>
  <c r="M68" i="19"/>
  <c r="P68" i="19" s="1"/>
  <c r="Q68" i="19" s="1"/>
  <c r="M67" i="19"/>
  <c r="P67" i="19" s="1"/>
  <c r="Q67" i="19" s="1"/>
  <c r="M66" i="19"/>
  <c r="P66" i="19" s="1"/>
  <c r="Q66" i="19" s="1"/>
  <c r="M65" i="19"/>
  <c r="P65" i="19" s="1"/>
  <c r="Q65" i="19" s="1"/>
  <c r="M64" i="19"/>
  <c r="P64" i="19" s="1"/>
  <c r="Q64" i="19" s="1"/>
  <c r="M63" i="19"/>
  <c r="P63" i="19" s="1"/>
  <c r="Q63" i="19" s="1"/>
  <c r="M62" i="19"/>
  <c r="P62" i="19" s="1"/>
  <c r="Q62" i="19" s="1"/>
  <c r="M61" i="19"/>
  <c r="P61" i="19" s="1"/>
  <c r="Q61" i="19" s="1"/>
  <c r="M60" i="19"/>
  <c r="P60" i="19" s="1"/>
  <c r="Q60" i="19" s="1"/>
  <c r="M59" i="19"/>
  <c r="P59" i="19" s="1"/>
  <c r="Q59" i="19" s="1"/>
  <c r="M58" i="19"/>
  <c r="P58" i="19" s="1"/>
  <c r="Q58" i="19" s="1"/>
  <c r="M57" i="19"/>
  <c r="P57" i="19" s="1"/>
  <c r="Q57" i="19" s="1"/>
  <c r="M56" i="19"/>
  <c r="P56" i="19" s="1"/>
  <c r="Q56" i="19" s="1"/>
  <c r="M55" i="19"/>
  <c r="P55" i="19" s="1"/>
  <c r="Q55" i="19" s="1"/>
  <c r="M54" i="19"/>
  <c r="P54" i="19" s="1"/>
  <c r="Q54" i="19" s="1"/>
  <c r="M53" i="19"/>
  <c r="P53" i="19" s="1"/>
  <c r="Q53" i="19" s="1"/>
  <c r="M52" i="19"/>
  <c r="P52" i="19" s="1"/>
  <c r="Q52" i="19" s="1"/>
  <c r="M51" i="19"/>
  <c r="P51" i="19" s="1"/>
  <c r="Q51" i="19" s="1"/>
  <c r="M50" i="19"/>
  <c r="P50" i="19" s="1"/>
  <c r="Q50" i="19" s="1"/>
  <c r="M49" i="19"/>
  <c r="P49" i="19" s="1"/>
  <c r="Q49" i="19" s="1"/>
  <c r="M48" i="19"/>
  <c r="P48" i="19" s="1"/>
  <c r="Q48" i="19" s="1"/>
  <c r="M47" i="19"/>
  <c r="P47" i="19" s="1"/>
  <c r="Q47" i="19" s="1"/>
  <c r="M46" i="19"/>
  <c r="P46" i="19" s="1"/>
  <c r="Q46" i="19" s="1"/>
  <c r="M45" i="19"/>
  <c r="P45" i="19" s="1"/>
  <c r="Q45" i="19" s="1"/>
  <c r="M44" i="19"/>
  <c r="P44" i="19" s="1"/>
  <c r="Q44" i="19" s="1"/>
  <c r="M43" i="19"/>
  <c r="P43" i="19" s="1"/>
  <c r="Q43" i="19" s="1"/>
  <c r="M42" i="19"/>
  <c r="P42" i="19" s="1"/>
  <c r="Q42" i="19" s="1"/>
  <c r="M41" i="19"/>
  <c r="P41" i="19" s="1"/>
  <c r="Q41" i="19" s="1"/>
  <c r="M39" i="19"/>
  <c r="P39" i="19" s="1"/>
  <c r="Q39" i="19" s="1"/>
  <c r="M38" i="19"/>
  <c r="P38" i="19" s="1"/>
  <c r="Q38" i="19" s="1"/>
  <c r="M37" i="19"/>
  <c r="P37" i="19" s="1"/>
  <c r="Q37" i="19" s="1"/>
  <c r="M36" i="19"/>
  <c r="P36" i="19" s="1"/>
  <c r="Q36" i="19" s="1"/>
  <c r="M34" i="19"/>
  <c r="P34" i="19" s="1"/>
  <c r="Q34" i="19" s="1"/>
  <c r="M33" i="19"/>
  <c r="P33" i="19" s="1"/>
  <c r="Q33" i="19" s="1"/>
  <c r="M32" i="19"/>
  <c r="P32" i="19" s="1"/>
  <c r="Q32" i="19" s="1"/>
  <c r="M30" i="19"/>
  <c r="P30" i="19" s="1"/>
  <c r="Q30" i="19" s="1"/>
  <c r="M29" i="19"/>
  <c r="P29" i="19" s="1"/>
  <c r="Q29" i="19" s="1"/>
  <c r="M28" i="19"/>
  <c r="P28" i="19" s="1"/>
  <c r="Q28" i="19" s="1"/>
  <c r="M27" i="19"/>
  <c r="P27" i="19" s="1"/>
  <c r="Q27" i="19" s="1"/>
  <c r="M26" i="19"/>
  <c r="P26" i="19" s="1"/>
  <c r="Q26" i="19" s="1"/>
  <c r="M25" i="19"/>
  <c r="P25" i="19" s="1"/>
  <c r="Q25" i="19" s="1"/>
  <c r="M24" i="19"/>
  <c r="P24" i="19" s="1"/>
  <c r="Q24" i="19" s="1"/>
  <c r="M23" i="19"/>
  <c r="P23" i="19" s="1"/>
  <c r="Q23" i="19" s="1"/>
  <c r="M22" i="19"/>
  <c r="P22" i="19" s="1"/>
  <c r="Q22" i="19" s="1"/>
  <c r="M21" i="19"/>
  <c r="P21" i="19" s="1"/>
  <c r="Q21" i="19" s="1"/>
  <c r="M20" i="19"/>
  <c r="P20" i="19" s="1"/>
  <c r="Q20" i="19" s="1"/>
  <c r="M19" i="19"/>
  <c r="P19" i="19" s="1"/>
  <c r="Q19" i="19" s="1"/>
  <c r="M18" i="19"/>
  <c r="P18" i="19" s="1"/>
  <c r="Q18" i="19" s="1"/>
  <c r="M17" i="19"/>
  <c r="P17" i="19" s="1"/>
  <c r="Q17" i="19" s="1"/>
  <c r="M16" i="19"/>
  <c r="P16" i="19" s="1"/>
  <c r="Q16" i="19" s="1"/>
  <c r="M15" i="19"/>
  <c r="P15" i="19" s="1"/>
  <c r="Q15" i="19" s="1"/>
  <c r="M14" i="19"/>
  <c r="P14" i="19" s="1"/>
  <c r="Q14" i="19" s="1"/>
  <c r="M13" i="19"/>
  <c r="P13" i="19" s="1"/>
  <c r="Q13" i="19" s="1"/>
  <c r="P117" i="19"/>
  <c r="Q117" i="19" s="1"/>
  <c r="R203" i="19"/>
  <c r="S203" i="19" s="1"/>
  <c r="R201" i="19"/>
  <c r="S201" i="19" s="1"/>
  <c r="R200" i="19"/>
  <c r="S200" i="19" s="1"/>
  <c r="R199" i="19"/>
  <c r="S199" i="19" s="1"/>
  <c r="R198" i="19"/>
  <c r="S198" i="19" s="1"/>
  <c r="R197" i="19"/>
  <c r="S197" i="19" s="1"/>
  <c r="R196" i="19"/>
  <c r="S196" i="19" s="1"/>
  <c r="R195" i="19"/>
  <c r="S195" i="19" s="1"/>
  <c r="R194" i="19"/>
  <c r="S194" i="19" s="1"/>
  <c r="R193" i="19"/>
  <c r="S193" i="19" s="1"/>
  <c r="R192" i="19"/>
  <c r="S192" i="19" s="1"/>
  <c r="P190" i="19"/>
  <c r="Q190" i="19" s="1"/>
  <c r="R190" i="19"/>
  <c r="S190" i="19" s="1"/>
  <c r="P189" i="19"/>
  <c r="Q189" i="19" s="1"/>
  <c r="R189" i="19"/>
  <c r="S189" i="19" s="1"/>
  <c r="R187" i="19"/>
  <c r="S187" i="19" s="1"/>
  <c r="P186" i="19"/>
  <c r="Q186" i="19" s="1"/>
  <c r="R186" i="19"/>
  <c r="S186" i="19" s="1"/>
  <c r="P185" i="19"/>
  <c r="Q185" i="19" s="1"/>
  <c r="R185" i="19"/>
  <c r="S185" i="19" s="1"/>
  <c r="P182" i="19"/>
  <c r="Q182" i="19" s="1"/>
  <c r="R182" i="19"/>
  <c r="S182" i="19" s="1"/>
  <c r="R181" i="19"/>
  <c r="S181" i="19" s="1"/>
  <c r="P180" i="19"/>
  <c r="Q180" i="19" s="1"/>
  <c r="P178" i="19"/>
  <c r="Q178" i="19" s="1"/>
  <c r="P176" i="19"/>
  <c r="Q176" i="19" s="1"/>
  <c r="R176" i="19"/>
  <c r="S176" i="19" s="1"/>
  <c r="P175" i="19"/>
  <c r="Q175" i="19" s="1"/>
  <c r="P174" i="19"/>
  <c r="Q174" i="19" s="1"/>
  <c r="P172" i="19"/>
  <c r="Q172" i="19" s="1"/>
  <c r="R172" i="19"/>
  <c r="S172" i="19" s="1"/>
  <c r="P171" i="19"/>
  <c r="Q171" i="19" s="1"/>
  <c r="P170" i="19"/>
  <c r="Q170" i="19" s="1"/>
  <c r="P168" i="19"/>
  <c r="Q168" i="19" s="1"/>
  <c r="R168" i="19"/>
  <c r="S168" i="19" s="1"/>
  <c r="P167" i="19"/>
  <c r="Q167" i="19" s="1"/>
  <c r="P166" i="19"/>
  <c r="Q166" i="19" s="1"/>
  <c r="P164" i="19"/>
  <c r="Q164" i="19" s="1"/>
  <c r="R164" i="19"/>
  <c r="S164" i="19" s="1"/>
  <c r="P163" i="19"/>
  <c r="Q163" i="19" s="1"/>
  <c r="P162" i="19"/>
  <c r="Q162" i="19" s="1"/>
  <c r="R161" i="19"/>
  <c r="S161" i="19" s="1"/>
  <c r="R160" i="19"/>
  <c r="S160" i="19" s="1"/>
  <c r="R159" i="19"/>
  <c r="S159" i="19" s="1"/>
  <c r="P158" i="19"/>
  <c r="Q158" i="19" s="1"/>
  <c r="R157" i="19"/>
  <c r="S157" i="19" s="1"/>
  <c r="R156" i="19"/>
  <c r="S156" i="19" s="1"/>
  <c r="R155" i="19"/>
  <c r="S155" i="19" s="1"/>
  <c r="P152" i="19"/>
  <c r="Q152" i="19" s="1"/>
  <c r="R151" i="19"/>
  <c r="S151" i="19" s="1"/>
  <c r="P148" i="19"/>
  <c r="Q148" i="19" s="1"/>
  <c r="R148" i="19"/>
  <c r="S148" i="19" s="1"/>
  <c r="P147" i="19"/>
  <c r="Q147" i="19" s="1"/>
  <c r="R146" i="19"/>
  <c r="S146" i="19" s="1"/>
  <c r="R144" i="19"/>
  <c r="S144" i="19" s="1"/>
  <c r="P143" i="19"/>
  <c r="Q143" i="19" s="1"/>
  <c r="R143" i="19"/>
  <c r="S143" i="19" s="1"/>
  <c r="R142" i="19"/>
  <c r="S142" i="19" s="1"/>
  <c r="R140" i="19"/>
  <c r="S140" i="19" s="1"/>
  <c r="P139" i="19"/>
  <c r="Q139" i="19" s="1"/>
  <c r="R139" i="19"/>
  <c r="S139" i="19" s="1"/>
  <c r="R138" i="19"/>
  <c r="S138" i="19" s="1"/>
  <c r="R136" i="19"/>
  <c r="S136" i="19" s="1"/>
  <c r="P135" i="19"/>
  <c r="Q135" i="19" s="1"/>
  <c r="R135" i="19"/>
  <c r="S135" i="19" s="1"/>
  <c r="R134" i="19"/>
  <c r="S134" i="19" s="1"/>
  <c r="R132" i="19"/>
  <c r="S132" i="19" s="1"/>
  <c r="P131" i="19"/>
  <c r="Q131" i="19" s="1"/>
  <c r="R131" i="19"/>
  <c r="S131" i="19" s="1"/>
  <c r="P130" i="19"/>
  <c r="Q130" i="19" s="1"/>
  <c r="R130" i="19"/>
  <c r="S130" i="19" s="1"/>
  <c r="R128" i="19"/>
  <c r="S128" i="19" s="1"/>
  <c r="R127" i="19"/>
  <c r="S127" i="19" s="1"/>
  <c r="P127" i="19"/>
  <c r="Q127" i="19" s="1"/>
  <c r="R126" i="19"/>
  <c r="S126" i="19" s="1"/>
  <c r="P126" i="19"/>
  <c r="Q126" i="19" s="1"/>
  <c r="P125" i="19"/>
  <c r="Q125" i="19" s="1"/>
  <c r="R124" i="19"/>
  <c r="S124" i="19" s="1"/>
  <c r="R123" i="19"/>
  <c r="S123" i="19" s="1"/>
  <c r="P123" i="19"/>
  <c r="Q123" i="19" s="1"/>
  <c r="R122" i="19"/>
  <c r="S122" i="19" s="1"/>
  <c r="P122" i="19"/>
  <c r="Q122" i="19" s="1"/>
  <c r="P121" i="19"/>
  <c r="Q121" i="19" s="1"/>
  <c r="R120" i="19"/>
  <c r="S120" i="19" s="1"/>
  <c r="R119" i="19"/>
  <c r="S119" i="19" s="1"/>
  <c r="P119" i="19"/>
  <c r="Q119" i="19" s="1"/>
  <c r="R118" i="19"/>
  <c r="S118" i="19" s="1"/>
  <c r="P118" i="19"/>
  <c r="Q118" i="19" s="1"/>
  <c r="V67" i="19" l="1"/>
  <c r="V59" i="19"/>
  <c r="V115" i="19"/>
  <c r="V148" i="19"/>
  <c r="V185" i="19"/>
  <c r="V17" i="19"/>
  <c r="V25" i="19"/>
  <c r="V33" i="19"/>
  <c r="V41" i="19"/>
  <c r="V49" i="19"/>
  <c r="V57" i="19"/>
  <c r="V65" i="19"/>
  <c r="V73" i="19"/>
  <c r="V81" i="19"/>
  <c r="V89" i="19"/>
  <c r="V97" i="19"/>
  <c r="V106" i="19"/>
  <c r="V114" i="19"/>
  <c r="V122" i="19"/>
  <c r="V127" i="19"/>
  <c r="V168" i="19"/>
  <c r="V176" i="19"/>
  <c r="V18" i="19"/>
  <c r="V26" i="19"/>
  <c r="V34" i="19"/>
  <c r="V42" i="19"/>
  <c r="V50" i="19"/>
  <c r="V58" i="19"/>
  <c r="V70" i="19"/>
  <c r="V78" i="19"/>
  <c r="V86" i="19"/>
  <c r="V94" i="19"/>
  <c r="V91" i="19"/>
  <c r="V27" i="19"/>
  <c r="V103" i="19"/>
  <c r="V111" i="19"/>
  <c r="V118" i="19"/>
  <c r="V123" i="19"/>
  <c r="V126" i="19"/>
  <c r="V131" i="19"/>
  <c r="V135" i="19"/>
  <c r="V139" i="19"/>
  <c r="V143" i="19"/>
  <c r="V190" i="19"/>
  <c r="V16" i="19"/>
  <c r="V20" i="19"/>
  <c r="V24" i="19"/>
  <c r="V28" i="19"/>
  <c r="V32" i="19"/>
  <c r="V36" i="19"/>
  <c r="V44" i="19"/>
  <c r="V48" i="19"/>
  <c r="V52" i="19"/>
  <c r="V56" i="19"/>
  <c r="V60" i="19"/>
  <c r="V64" i="19"/>
  <c r="V68" i="19"/>
  <c r="V72" i="19"/>
  <c r="V76" i="19"/>
  <c r="V80" i="19"/>
  <c r="V84" i="19"/>
  <c r="V88" i="19"/>
  <c r="V92" i="19"/>
  <c r="V96" i="19"/>
  <c r="V100" i="19"/>
  <c r="V101" i="19"/>
  <c r="V105" i="19"/>
  <c r="V109" i="19"/>
  <c r="V113" i="19"/>
  <c r="V13" i="19"/>
  <c r="V21" i="19"/>
  <c r="V29" i="19"/>
  <c r="V37" i="19"/>
  <c r="V45" i="19"/>
  <c r="V53" i="19"/>
  <c r="V61" i="19"/>
  <c r="V69" i="19"/>
  <c r="V77" i="19"/>
  <c r="V85" i="19"/>
  <c r="V93" i="19"/>
  <c r="V99" i="19"/>
  <c r="V102" i="19"/>
  <c r="V110" i="19"/>
  <c r="V119" i="19"/>
  <c r="V130" i="19"/>
  <c r="V164" i="19"/>
  <c r="V172" i="19"/>
  <c r="V189" i="19"/>
  <c r="V14" i="19"/>
  <c r="V22" i="19"/>
  <c r="V30" i="19"/>
  <c r="V38" i="19"/>
  <c r="V46" i="19"/>
  <c r="V54" i="19"/>
  <c r="V62" i="19"/>
  <c r="V66" i="19"/>
  <c r="V74" i="19"/>
  <c r="V82" i="19"/>
  <c r="V90" i="19"/>
  <c r="V98" i="19"/>
  <c r="V107" i="19"/>
  <c r="V182" i="19"/>
  <c r="V186" i="19"/>
  <c r="V15" i="19"/>
  <c r="V19" i="19"/>
  <c r="V23" i="19"/>
  <c r="V39" i="19"/>
  <c r="V43" i="19"/>
  <c r="V47" i="19"/>
  <c r="V51" i="19"/>
  <c r="V55" i="19"/>
  <c r="V63" i="19"/>
  <c r="V71" i="19"/>
  <c r="V75" i="19"/>
  <c r="V79" i="19"/>
  <c r="V83" i="19"/>
  <c r="V87" i="19"/>
  <c r="V95" i="19"/>
  <c r="V104" i="19"/>
  <c r="V108" i="19"/>
  <c r="V112" i="19"/>
  <c r="V116" i="19"/>
  <c r="R117" i="19"/>
  <c r="S117" i="19" s="1"/>
  <c r="R121" i="19"/>
  <c r="S121" i="19" s="1"/>
  <c r="R125" i="19"/>
  <c r="S125" i="19" s="1"/>
  <c r="R133" i="19"/>
  <c r="S133" i="19" s="1"/>
  <c r="R137" i="19"/>
  <c r="S137" i="19" s="1"/>
  <c r="R141" i="19"/>
  <c r="S141" i="19" s="1"/>
  <c r="R145" i="19"/>
  <c r="S145" i="19" s="1"/>
  <c r="P153" i="19"/>
  <c r="Q153" i="19" s="1"/>
  <c r="P120" i="19"/>
  <c r="Q120" i="19" s="1"/>
  <c r="P124" i="19"/>
  <c r="Q124" i="19" s="1"/>
  <c r="P128" i="19"/>
  <c r="Q128" i="19" s="1"/>
  <c r="P129" i="19"/>
  <c r="Q129" i="19" s="1"/>
  <c r="R129" i="19"/>
  <c r="S129" i="19" s="1"/>
  <c r="P134" i="19"/>
  <c r="Q134" i="19" s="1"/>
  <c r="P138" i="19"/>
  <c r="Q138" i="19" s="1"/>
  <c r="P142" i="19"/>
  <c r="Q142" i="19" s="1"/>
  <c r="P146" i="19"/>
  <c r="Q146" i="19" s="1"/>
  <c r="R150" i="19"/>
  <c r="S150" i="19" s="1"/>
  <c r="P150" i="19"/>
  <c r="Q150" i="19" s="1"/>
  <c r="R154" i="19"/>
  <c r="S154" i="19" s="1"/>
  <c r="P154" i="19"/>
  <c r="Q154" i="19" s="1"/>
  <c r="P132" i="19"/>
  <c r="Q132" i="19" s="1"/>
  <c r="P136" i="19"/>
  <c r="Q136" i="19" s="1"/>
  <c r="P140" i="19"/>
  <c r="Q140" i="19" s="1"/>
  <c r="P144" i="19"/>
  <c r="Q144" i="19" s="1"/>
  <c r="R147" i="19"/>
  <c r="S147" i="19" s="1"/>
  <c r="R152" i="19"/>
  <c r="S152" i="19" s="1"/>
  <c r="P157" i="19"/>
  <c r="Q157" i="19" s="1"/>
  <c r="P161" i="19"/>
  <c r="Q161" i="19" s="1"/>
  <c r="P133" i="19"/>
  <c r="Q133" i="19" s="1"/>
  <c r="P137" i="19"/>
  <c r="Q137" i="19" s="1"/>
  <c r="P141" i="19"/>
  <c r="Q141" i="19" s="1"/>
  <c r="P145" i="19"/>
  <c r="Q145" i="19" s="1"/>
  <c r="P151" i="19"/>
  <c r="Q151" i="19" s="1"/>
  <c r="R153" i="19"/>
  <c r="S153" i="19" s="1"/>
  <c r="P155" i="19"/>
  <c r="Q155" i="19" s="1"/>
  <c r="P156" i="19"/>
  <c r="Q156" i="19" s="1"/>
  <c r="P160" i="19"/>
  <c r="Q160" i="19" s="1"/>
  <c r="P149" i="19"/>
  <c r="Q149" i="19" s="1"/>
  <c r="R149" i="19"/>
  <c r="S149" i="19" s="1"/>
  <c r="P159" i="19"/>
  <c r="Q159" i="19" s="1"/>
  <c r="R163" i="19"/>
  <c r="S163" i="19" s="1"/>
  <c r="R167" i="19"/>
  <c r="S167" i="19" s="1"/>
  <c r="R171" i="19"/>
  <c r="S171" i="19" s="1"/>
  <c r="R175" i="19"/>
  <c r="S175" i="19" s="1"/>
  <c r="R178" i="19"/>
  <c r="S178" i="19" s="1"/>
  <c r="R158" i="19"/>
  <c r="S158" i="19" s="1"/>
  <c r="R162" i="19"/>
  <c r="S162" i="19" s="1"/>
  <c r="R166" i="19"/>
  <c r="S166" i="19" s="1"/>
  <c r="R170" i="19"/>
  <c r="S170" i="19" s="1"/>
  <c r="R174" i="19"/>
  <c r="S174" i="19" s="1"/>
  <c r="P165" i="19"/>
  <c r="Q165" i="19" s="1"/>
  <c r="R165" i="19"/>
  <c r="S165" i="19" s="1"/>
  <c r="P169" i="19"/>
  <c r="Q169" i="19" s="1"/>
  <c r="R169" i="19"/>
  <c r="S169" i="19" s="1"/>
  <c r="P173" i="19"/>
  <c r="Q173" i="19" s="1"/>
  <c r="R173" i="19"/>
  <c r="S173" i="19" s="1"/>
  <c r="P177" i="19"/>
  <c r="Q177" i="19" s="1"/>
  <c r="R177" i="19"/>
  <c r="S177" i="19" s="1"/>
  <c r="R183" i="19"/>
  <c r="S183" i="19" s="1"/>
  <c r="P181" i="19"/>
  <c r="Q181" i="19" s="1"/>
  <c r="R188" i="19"/>
  <c r="S188" i="19" s="1"/>
  <c r="P188" i="19"/>
  <c r="Q188" i="19" s="1"/>
  <c r="R191" i="19"/>
  <c r="S191" i="19" s="1"/>
  <c r="R202" i="19"/>
  <c r="S202" i="19" s="1"/>
  <c r="R180" i="19"/>
  <c r="S180" i="19" s="1"/>
  <c r="R204" i="19"/>
  <c r="S204" i="19" s="1"/>
  <c r="P179" i="19"/>
  <c r="Q179" i="19" s="1"/>
  <c r="R179" i="19"/>
  <c r="S179" i="19" s="1"/>
  <c r="R184" i="19"/>
  <c r="S184" i="19" s="1"/>
  <c r="P184" i="19"/>
  <c r="Q184" i="19" s="1"/>
  <c r="P183" i="19"/>
  <c r="Q183" i="19" s="1"/>
  <c r="P187" i="19"/>
  <c r="Q187" i="19" s="1"/>
  <c r="P191" i="19"/>
  <c r="Q191" i="19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4" i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4" i="3"/>
  <c r="V180" i="19" l="1"/>
  <c r="V170" i="19"/>
  <c r="V147" i="19"/>
  <c r="V166" i="19"/>
  <c r="V117" i="19"/>
  <c r="V162" i="19"/>
  <c r="V171" i="19"/>
  <c r="V178" i="19"/>
  <c r="V163" i="19"/>
  <c r="V121" i="19"/>
  <c r="V175" i="19"/>
  <c r="V174" i="19"/>
  <c r="V158" i="19"/>
  <c r="V167" i="19"/>
  <c r="V152" i="19"/>
  <c r="V125" i="19"/>
  <c r="V187" i="19"/>
  <c r="V159" i="19"/>
  <c r="V145" i="19"/>
  <c r="V144" i="19"/>
  <c r="V146" i="19"/>
  <c r="V120" i="19"/>
  <c r="V183" i="19"/>
  <c r="V165" i="19"/>
  <c r="V141" i="19"/>
  <c r="V140" i="19"/>
  <c r="V142" i="19"/>
  <c r="V153" i="19"/>
  <c r="V191" i="19"/>
  <c r="V177" i="19"/>
  <c r="V169" i="19"/>
  <c r="V160" i="19"/>
  <c r="V151" i="19"/>
  <c r="V133" i="19"/>
  <c r="V132" i="19"/>
  <c r="V134" i="19"/>
  <c r="V124" i="19"/>
  <c r="V181" i="19"/>
  <c r="V156" i="19"/>
  <c r="V161" i="19"/>
  <c r="V154" i="19"/>
  <c r="V179" i="19"/>
  <c r="V173" i="19"/>
  <c r="V155" i="19"/>
  <c r="V157" i="19"/>
  <c r="V129" i="19"/>
  <c r="V184" i="19"/>
  <c r="V188" i="19"/>
  <c r="V149" i="19"/>
  <c r="V137" i="19"/>
  <c r="V136" i="19"/>
  <c r="V150" i="19"/>
  <c r="V138" i="19"/>
  <c r="V128" i="19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P4" i="3"/>
  <c r="O4" i="3"/>
  <c r="R80" i="4" l="1"/>
  <c r="R5" i="4"/>
  <c r="R82" i="4"/>
  <c r="R81" i="4"/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3" i="4"/>
  <c r="R84" i="4"/>
  <c r="R85" i="4"/>
  <c r="R86" i="4"/>
  <c r="R87" i="4"/>
  <c r="R88" i="4"/>
  <c r="R89" i="4"/>
  <c r="R90" i="4"/>
  <c r="R91" i="4"/>
  <c r="R92" i="4"/>
  <c r="R93" i="4"/>
  <c r="T71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5" i="4"/>
  <c r="P192" i="19" l="1"/>
  <c r="Q192" i="19"/>
  <c r="V192" i="19" s="1"/>
  <c r="Q193" i="19"/>
  <c r="V193" i="19" s="1"/>
  <c r="P203" i="19"/>
  <c r="Q203" i="19" s="1"/>
  <c r="V203" i="19" s="1"/>
  <c r="P204" i="19"/>
  <c r="Q204" i="19"/>
  <c r="V204" i="19" s="1"/>
  <c r="P193" i="19"/>
  <c r="P200" i="19"/>
  <c r="Q200" i="19"/>
  <c r="V200" i="19" s="1"/>
  <c r="P196" i="19"/>
  <c r="Q196" i="19" s="1"/>
  <c r="V196" i="19" s="1"/>
  <c r="P201" i="19"/>
  <c r="Q201" i="19"/>
  <c r="V201" i="19" s="1"/>
  <c r="P197" i="19"/>
  <c r="Q197" i="19"/>
  <c r="V197" i="19"/>
  <c r="P205" i="19"/>
  <c r="Q205" i="19"/>
  <c r="V205" i="19" s="1"/>
  <c r="P195" i="19"/>
  <c r="Q195" i="19" s="1"/>
  <c r="V195" i="19" s="1"/>
  <c r="P198" i="19"/>
  <c r="Q198" i="19"/>
  <c r="V198" i="19" s="1"/>
  <c r="P199" i="19"/>
  <c r="Q199" i="19"/>
  <c r="V199" i="19" s="1"/>
  <c r="V202" i="19"/>
  <c r="P202" i="19"/>
  <c r="Q202" i="19"/>
  <c r="P194" i="19"/>
  <c r="Q194" i="19"/>
  <c r="V194" i="19" s="1"/>
</calcChain>
</file>

<file path=xl/sharedStrings.xml><?xml version="1.0" encoding="utf-8"?>
<sst xmlns="http://schemas.openxmlformats.org/spreadsheetml/2006/main" count="2950" uniqueCount="585">
  <si>
    <t>REGION STD</t>
  </si>
  <si>
    <t>PROVINCE STD</t>
  </si>
  <si>
    <t>MUNICIPALITY STD</t>
  </si>
  <si>
    <t>No# of HH</t>
  </si>
  <si>
    <t>REGION VI (WESTERN VISAYAS)</t>
  </si>
  <si>
    <t>AKLAN</t>
  </si>
  <si>
    <t>ALTAVAS</t>
  </si>
  <si>
    <t>BALETE</t>
  </si>
  <si>
    <t>BANGA</t>
  </si>
  <si>
    <t>BATAN</t>
  </si>
  <si>
    <t>BURUANGA</t>
  </si>
  <si>
    <t>IBAJAY</t>
  </si>
  <si>
    <t>KALIBO (CAPITAL)</t>
  </si>
  <si>
    <t>LEZO</t>
  </si>
  <si>
    <t>LIBACAO</t>
  </si>
  <si>
    <t>MADALAG</t>
  </si>
  <si>
    <t>MAKATO</t>
  </si>
  <si>
    <t>MALAY</t>
  </si>
  <si>
    <t>MALINAO</t>
  </si>
  <si>
    <t>NABAS</t>
  </si>
  <si>
    <t>NEW WASHINGTON</t>
  </si>
  <si>
    <t>NUMANCIA</t>
  </si>
  <si>
    <t>TANGALAN</t>
  </si>
  <si>
    <t>ANTIQUE</t>
  </si>
  <si>
    <t>BARBAZA</t>
  </si>
  <si>
    <t>BELISON</t>
  </si>
  <si>
    <t>BUGASONG</t>
  </si>
  <si>
    <t>CALUYA</t>
  </si>
  <si>
    <t>CULASI</t>
  </si>
  <si>
    <t>HAMTIC</t>
  </si>
  <si>
    <t>LAUA-AN</t>
  </si>
  <si>
    <t>LIBERTAD</t>
  </si>
  <si>
    <t>PANDAN</t>
  </si>
  <si>
    <t>PATNONGON</t>
  </si>
  <si>
    <t>SAN JOSE (CAPITAL)</t>
  </si>
  <si>
    <t>SAN REMIGIO</t>
  </si>
  <si>
    <t>SEBASTE</t>
  </si>
  <si>
    <t>SIBALOM</t>
  </si>
  <si>
    <t>TIBIAO</t>
  </si>
  <si>
    <t>VALDERRAMA</t>
  </si>
  <si>
    <t>CAPIZ</t>
  </si>
  <si>
    <t>CUARTERO</t>
  </si>
  <si>
    <t>DAO</t>
  </si>
  <si>
    <t>DUMALAG</t>
  </si>
  <si>
    <t>DUMARAO</t>
  </si>
  <si>
    <t>IVISAN</t>
  </si>
  <si>
    <t>JAMINDAN</t>
  </si>
  <si>
    <t>MA-AYON</t>
  </si>
  <si>
    <t>MAMBUSAO</t>
  </si>
  <si>
    <t>PANAY</t>
  </si>
  <si>
    <t>PANITAN</t>
  </si>
  <si>
    <t>PILAR</t>
  </si>
  <si>
    <t>PONTEVEDRA</t>
  </si>
  <si>
    <t>PRESIDENT ROXAS</t>
  </si>
  <si>
    <t>ROXAS CITY (CAPITAL)</t>
  </si>
  <si>
    <t>SAPI-AN</t>
  </si>
  <si>
    <t>SIGMA</t>
  </si>
  <si>
    <t>TAPAZ</t>
  </si>
  <si>
    <t>ILOILO</t>
  </si>
  <si>
    <t>AJUY</t>
  </si>
  <si>
    <t>ALIMODIAN</t>
  </si>
  <si>
    <t>ANILAO</t>
  </si>
  <si>
    <t>BADIANGAN</t>
  </si>
  <si>
    <t>BALASAN</t>
  </si>
  <si>
    <t>BANATE</t>
  </si>
  <si>
    <t>BAROTAC NUEVO</t>
  </si>
  <si>
    <t>BAROTAC VIEJO</t>
  </si>
  <si>
    <t>BATAD</t>
  </si>
  <si>
    <t>BINGAWAN</t>
  </si>
  <si>
    <t>CABATUAN</t>
  </si>
  <si>
    <t>CALINOG</t>
  </si>
  <si>
    <t>CARLES</t>
  </si>
  <si>
    <t>CITY OF PASSI</t>
  </si>
  <si>
    <t>CONCEPCION</t>
  </si>
  <si>
    <t>DINGLE</t>
  </si>
  <si>
    <t>DUEÑAS</t>
  </si>
  <si>
    <t>DUMANGAS</t>
  </si>
  <si>
    <t>ESTANCIA</t>
  </si>
  <si>
    <t>IGBARAS</t>
  </si>
  <si>
    <t>JANIUAY</t>
  </si>
  <si>
    <t>LAMBUNAO</t>
  </si>
  <si>
    <t>LEMERY</t>
  </si>
  <si>
    <t>POTOTAN</t>
  </si>
  <si>
    <t>SAN DIONISIO</t>
  </si>
  <si>
    <t>SAN ENRIQUE</t>
  </si>
  <si>
    <t>SAN MIGUEL</t>
  </si>
  <si>
    <t>SAN RAFAEL</t>
  </si>
  <si>
    <t>SARA</t>
  </si>
  <si>
    <t>ZARRAGA</t>
  </si>
  <si>
    <t>NEGROS OCCIDENTAL</t>
  </si>
  <si>
    <t>BACOLOD CITY (CAPITAL)</t>
  </si>
  <si>
    <t>CADIZ CITY</t>
  </si>
  <si>
    <t>CALATRAVA</t>
  </si>
  <si>
    <t>CITY OF ESCALANTE</t>
  </si>
  <si>
    <t>CITY OF VICTORIAS</t>
  </si>
  <si>
    <t>ENRIQUE B. MAGALONA (SARAVIA)</t>
  </si>
  <si>
    <t>MANAPLA</t>
  </si>
  <si>
    <t>SAGAY CITY</t>
  </si>
  <si>
    <t>SILAY CITY</t>
  </si>
  <si>
    <t>TOBOSO</t>
  </si>
  <si>
    <t>REGION VII (CENTRAL VISAYAS)</t>
  </si>
  <si>
    <t>CEBU</t>
  </si>
  <si>
    <t>BANTAYAN</t>
  </si>
  <si>
    <t>BORBON</t>
  </si>
  <si>
    <t>CITY OF BOGO</t>
  </si>
  <si>
    <t>DAANBANTAYAN</t>
  </si>
  <si>
    <t>LILOAN</t>
  </si>
  <si>
    <t>MADRIDEJOS</t>
  </si>
  <si>
    <t>MEDELLIN</t>
  </si>
  <si>
    <t>PORO</t>
  </si>
  <si>
    <t>SAN FRANCISCO</t>
  </si>
  <si>
    <t>SANTA FE</t>
  </si>
  <si>
    <t>SOGOD</t>
  </si>
  <si>
    <t>TABOGON</t>
  </si>
  <si>
    <t>TABUELAN</t>
  </si>
  <si>
    <t>TUBURAN</t>
  </si>
  <si>
    <t>TUDELA</t>
  </si>
  <si>
    <t>REGION VIII (EASTERN VISAYAS)</t>
  </si>
  <si>
    <t>BILIRAN</t>
  </si>
  <si>
    <t>ALMERIA</t>
  </si>
  <si>
    <t>CABUCGAYAN</t>
  </si>
  <si>
    <t>CAIBIRAN</t>
  </si>
  <si>
    <t>CULABA</t>
  </si>
  <si>
    <t>KAWAYAN</t>
  </si>
  <si>
    <t>MARIPIPI</t>
  </si>
  <si>
    <t>NAVAL (CAPITAL)</t>
  </si>
  <si>
    <t>EASTERN SAMAR</t>
  </si>
  <si>
    <t>ARTECHE</t>
  </si>
  <si>
    <t>BALANGIGA</t>
  </si>
  <si>
    <t>BALANGKAYAN</t>
  </si>
  <si>
    <t>CAN-AVID</t>
  </si>
  <si>
    <t>CITY OF BORONGAN (CAPITAL)</t>
  </si>
  <si>
    <t>DOLORES</t>
  </si>
  <si>
    <t>GENERAL MACARTHUR</t>
  </si>
  <si>
    <t>GIPORLOS</t>
  </si>
  <si>
    <t>GUIUAN</t>
  </si>
  <si>
    <t>HERNANI</t>
  </si>
  <si>
    <t>JIPAPAD</t>
  </si>
  <si>
    <t>LAWAAN</t>
  </si>
  <si>
    <t>LLORENTE</t>
  </si>
  <si>
    <t>MASLOG</t>
  </si>
  <si>
    <t>MAYDOLONG</t>
  </si>
  <si>
    <t>MERCEDES</t>
  </si>
  <si>
    <t>QUINAPONDAN</t>
  </si>
  <si>
    <t>SALCEDO</t>
  </si>
  <si>
    <t>SAN JULIAN</t>
  </si>
  <si>
    <t>SAN POLICARPO</t>
  </si>
  <si>
    <t>SULAT</t>
  </si>
  <si>
    <t>TAFT</t>
  </si>
  <si>
    <t>LEYTE</t>
  </si>
  <si>
    <t>ABUYOG</t>
  </si>
  <si>
    <t>ALANGALANG</t>
  </si>
  <si>
    <t>ALBUERA</t>
  </si>
  <si>
    <t>BABATNGON</t>
  </si>
  <si>
    <t>BARUGO</t>
  </si>
  <si>
    <t>BATO</t>
  </si>
  <si>
    <t>BURAUEN</t>
  </si>
  <si>
    <t>CALUBIAN</t>
  </si>
  <si>
    <t>CAPOOCAN</t>
  </si>
  <si>
    <t>CARIGARA</t>
  </si>
  <si>
    <t>CITY OF BAYBAY</t>
  </si>
  <si>
    <t>DAGAMI</t>
  </si>
  <si>
    <t>DULAG</t>
  </si>
  <si>
    <t>HILONGOS</t>
  </si>
  <si>
    <t>HINDANG</t>
  </si>
  <si>
    <t>INOPACAN</t>
  </si>
  <si>
    <t>ISABEL</t>
  </si>
  <si>
    <t>JARO</t>
  </si>
  <si>
    <t>JAVIER (BUGHO)</t>
  </si>
  <si>
    <t>JULITA</t>
  </si>
  <si>
    <t>KANANGA</t>
  </si>
  <si>
    <t>LA PAZ</t>
  </si>
  <si>
    <t>MACARTHUR</t>
  </si>
  <si>
    <t>MAHAPLAG</t>
  </si>
  <si>
    <t>MATAG-OB</t>
  </si>
  <si>
    <t>MATALOM</t>
  </si>
  <si>
    <t>MAYORGA</t>
  </si>
  <si>
    <t>MERIDA</t>
  </si>
  <si>
    <t>ORMOC CITY</t>
  </si>
  <si>
    <t>PALO</t>
  </si>
  <si>
    <t>PALOMPON</t>
  </si>
  <si>
    <t>PASTRANA</t>
  </si>
  <si>
    <t>SAN ISIDRO</t>
  </si>
  <si>
    <t>TABANGO</t>
  </si>
  <si>
    <t>TABONTABON</t>
  </si>
  <si>
    <t>TACLOBAN CITY (CAPITAL)</t>
  </si>
  <si>
    <t>TANAUAN</t>
  </si>
  <si>
    <t>TOLOSA</t>
  </si>
  <si>
    <t>TUNGA</t>
  </si>
  <si>
    <t>VILLABA</t>
  </si>
  <si>
    <t>SAMAR (WESTERN SAMAR)</t>
  </si>
  <si>
    <t>ALMAGRO</t>
  </si>
  <si>
    <t>BASEY</t>
  </si>
  <si>
    <t>CITY OF CATBALOGAN (CAPITAL)</t>
  </si>
  <si>
    <t>DARAM</t>
  </si>
  <si>
    <t>MARABUT</t>
  </si>
  <si>
    <t>MATUGUINAO</t>
  </si>
  <si>
    <t>PARANAS (WRIGHT)</t>
  </si>
  <si>
    <t>PINABACDAO</t>
  </si>
  <si>
    <t>SAN SEBASTIAN</t>
  </si>
  <si>
    <t>SANTA MARGARITA</t>
  </si>
  <si>
    <t>SANTA RITA</t>
  </si>
  <si>
    <t>SANTO NIÑO</t>
  </si>
  <si>
    <t>TALALORA</t>
  </si>
  <si>
    <t>ZUMARRAGA</t>
  </si>
  <si>
    <t>SOUTHERN LEYTE</t>
  </si>
  <si>
    <t>ANAHAWAN</t>
  </si>
  <si>
    <t>BONTOC</t>
  </si>
  <si>
    <t>CITY OF MAASIN (CAPITAL)</t>
  </si>
  <si>
    <t>HINUNANGAN</t>
  </si>
  <si>
    <t>HINUNDAYAN</t>
  </si>
  <si>
    <t>LIBAGON</t>
  </si>
  <si>
    <t>LIMASAWA</t>
  </si>
  <si>
    <t>MACROHON</t>
  </si>
  <si>
    <t>MALITBOG</t>
  </si>
  <si>
    <t>PADRE BURGOS</t>
  </si>
  <si>
    <t>PINTUYAN</t>
  </si>
  <si>
    <t>SAINT BERNARD</t>
  </si>
  <si>
    <t>SAN JUAN (CABALIAN)</t>
  </si>
  <si>
    <t>SAN RICARDO</t>
  </si>
  <si>
    <t>SILAGO</t>
  </si>
  <si>
    <t>TOMAS OPPUS</t>
  </si>
  <si>
    <t>Partially Damaged DROMIC</t>
  </si>
  <si>
    <t>Totallly damaged DROMIC</t>
  </si>
  <si>
    <t>Partially damaged Municipality</t>
  </si>
  <si>
    <t>Totally damaged Municipality</t>
  </si>
  <si>
    <t>REGION</t>
  </si>
  <si>
    <t>PROVINCE</t>
  </si>
  <si>
    <t>MUNICIPALITY</t>
  </si>
  <si>
    <t>Damage data source</t>
  </si>
  <si>
    <t>Mayor's office</t>
  </si>
  <si>
    <t>Partially damaged</t>
  </si>
  <si>
    <t>December DROMIC</t>
  </si>
  <si>
    <t>LOCATION</t>
  </si>
  <si>
    <t>Totally damaged/ destroyed</t>
  </si>
  <si>
    <r>
      <t xml:space="preserve">DAMAGE DATA AND SOURCE
</t>
    </r>
    <r>
      <rPr>
        <b/>
        <sz val="9"/>
        <color theme="0"/>
        <rFont val="Calibri"/>
        <family val="2"/>
        <scheme val="minor"/>
      </rPr>
      <t>This represents the 'best' data which we currently have access to</t>
    </r>
  </si>
  <si>
    <r>
      <t xml:space="preserve">UPDATE
</t>
    </r>
    <r>
      <rPr>
        <b/>
        <sz val="10"/>
        <color theme="0"/>
        <rFont val="Calibri"/>
        <family val="2"/>
        <scheme val="minor"/>
      </rPr>
      <t>Please provide us with updated damage data, based on your interactions with LGUs</t>
    </r>
  </si>
  <si>
    <r>
      <t>FIELD OBSERVATIONS</t>
    </r>
    <r>
      <rPr>
        <b/>
        <sz val="10"/>
        <color theme="0"/>
        <rFont val="Calibri"/>
        <family val="2"/>
        <scheme val="minor"/>
      </rPr>
      <t xml:space="preserve">
Please tell us here about your perception of gaps in shelter assistance in the municipality</t>
    </r>
  </si>
  <si>
    <t>No gap: There do not appear to be any more people who require shelter assisstance</t>
  </si>
  <si>
    <t>Large gap: There are still a significant number of people who require shelter assistane</t>
  </si>
  <si>
    <t>Small gap: A limited number of people still require shelter assisstance</t>
  </si>
  <si>
    <t>Medium gap: There are still quite a few people who require shelter assistane</t>
  </si>
  <si>
    <t>Total gap: Shelter needs are still very widespread across the municipality</t>
  </si>
  <si>
    <r>
      <t>Population data</t>
    </r>
    <r>
      <rPr>
        <sz val="9"/>
        <color theme="0"/>
        <rFont val="Calibri"/>
        <family val="2"/>
        <scheme val="minor"/>
      </rPr>
      <t xml:space="preserve">
</t>
    </r>
    <r>
      <rPr>
        <b/>
        <sz val="9"/>
        <color theme="0"/>
        <rFont val="Calibri"/>
        <family val="2"/>
        <scheme val="minor"/>
      </rPr>
      <t>If you have been given by the LGU the total number of households in the municipality, please enter here</t>
    </r>
  </si>
  <si>
    <r>
      <rPr>
        <b/>
        <sz val="10"/>
        <color theme="1"/>
        <rFont val="Calibri"/>
        <family val="2"/>
        <scheme val="minor"/>
      </rPr>
      <t xml:space="preserve">Perceived gap 
</t>
    </r>
    <r>
      <rPr>
        <sz val="10"/>
        <color theme="1"/>
        <rFont val="Calibri"/>
        <family val="2"/>
        <scheme val="minor"/>
      </rPr>
      <t>(drop down menu)</t>
    </r>
  </si>
  <si>
    <r>
      <rPr>
        <b/>
        <sz val="10"/>
        <color theme="1"/>
        <rFont val="Calibri"/>
        <family val="2"/>
        <scheme val="minor"/>
      </rPr>
      <t>Other observations</t>
    </r>
    <r>
      <rPr>
        <sz val="10"/>
        <color theme="1"/>
        <rFont val="Calibri"/>
        <family val="2"/>
        <scheme val="minor"/>
      </rPr>
      <t xml:space="preserve">
 (Text entry)</t>
    </r>
  </si>
  <si>
    <r>
      <rPr>
        <b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 xml:space="preserve"> (eg Major, planning dept</t>
    </r>
  </si>
  <si>
    <r>
      <rPr>
        <b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 xml:space="preserve"> (eg,  major, planning office, MSWD, etc)</t>
    </r>
  </si>
  <si>
    <r>
      <t xml:space="preserve">Have you conducted any </t>
    </r>
    <r>
      <rPr>
        <b/>
        <sz val="10"/>
        <color theme="1"/>
        <rFont val="Calibri"/>
        <family val="2"/>
        <scheme val="minor"/>
      </rPr>
      <t>assessment</t>
    </r>
    <r>
      <rPr>
        <sz val="10"/>
        <color theme="1"/>
        <rFont val="Calibri"/>
        <family val="2"/>
        <scheme val="minor"/>
      </rPr>
      <t xml:space="preserve"> in this area which you could share with us?</t>
    </r>
  </si>
  <si>
    <t>086418000</t>
  </si>
  <si>
    <t>086417000</t>
  </si>
  <si>
    <t>086416000</t>
  </si>
  <si>
    <t>086415000</t>
  </si>
  <si>
    <t>086414000</t>
  </si>
  <si>
    <t>086413000</t>
  </si>
  <si>
    <t>086412000</t>
  </si>
  <si>
    <t>086411000</t>
  </si>
  <si>
    <t>086410000</t>
  </si>
  <si>
    <t>086409000</t>
  </si>
  <si>
    <t>086408000</t>
  </si>
  <si>
    <t>086419000</t>
  </si>
  <si>
    <t>086406000</t>
  </si>
  <si>
    <t>086405000</t>
  </si>
  <si>
    <t>086404000</t>
  </si>
  <si>
    <t>086403000</t>
  </si>
  <si>
    <t>086407000</t>
  </si>
  <si>
    <t>086402000</t>
  </si>
  <si>
    <t>086401000</t>
  </si>
  <si>
    <t>086023000</t>
  </si>
  <si>
    <t>086019000</t>
  </si>
  <si>
    <t>086018000</t>
  </si>
  <si>
    <t>086017000</t>
  </si>
  <si>
    <t>086016000</t>
  </si>
  <si>
    <t>086015000</t>
  </si>
  <si>
    <t>086013000</t>
  </si>
  <si>
    <t>086022000</t>
  </si>
  <si>
    <t>086011000</t>
  </si>
  <si>
    <t>086010000</t>
  </si>
  <si>
    <t>086006000</t>
  </si>
  <si>
    <t>086005000</t>
  </si>
  <si>
    <t>086002000</t>
  </si>
  <si>
    <t>086001000</t>
  </si>
  <si>
    <t>064529000</t>
  </si>
  <si>
    <t>064526000</t>
  </si>
  <si>
    <t>064523000</t>
  </si>
  <si>
    <t>064518000</t>
  </si>
  <si>
    <t>064508000</t>
  </si>
  <si>
    <t>064531000</t>
  </si>
  <si>
    <t>064509000</t>
  </si>
  <si>
    <t>064505000</t>
  </si>
  <si>
    <t>064504000</t>
  </si>
  <si>
    <t>064501000</t>
  </si>
  <si>
    <t>083751000</t>
  </si>
  <si>
    <t>083750000</t>
  </si>
  <si>
    <t>083749000</t>
  </si>
  <si>
    <t>083748000</t>
  </si>
  <si>
    <t>083747000</t>
  </si>
  <si>
    <t>083746000</t>
  </si>
  <si>
    <t>083745000</t>
  </si>
  <si>
    <t>083744000</t>
  </si>
  <si>
    <t>083743000</t>
  </si>
  <si>
    <t>083742000</t>
  </si>
  <si>
    <t>083741000</t>
  </si>
  <si>
    <t>083740000</t>
  </si>
  <si>
    <t>083739000</t>
  </si>
  <si>
    <t>083738000</t>
  </si>
  <si>
    <t>083736000</t>
  </si>
  <si>
    <t>083735000</t>
  </si>
  <si>
    <t>083734000</t>
  </si>
  <si>
    <t>083733000</t>
  </si>
  <si>
    <t>083731000</t>
  </si>
  <si>
    <t>083730000</t>
  </si>
  <si>
    <t>083729000</t>
  </si>
  <si>
    <t>083728000</t>
  </si>
  <si>
    <t>083726000</t>
  </si>
  <si>
    <t>083725000</t>
  </si>
  <si>
    <t>083724000</t>
  </si>
  <si>
    <t>083723000</t>
  </si>
  <si>
    <t>083722000</t>
  </si>
  <si>
    <t>083721000</t>
  </si>
  <si>
    <t>083720000</t>
  </si>
  <si>
    <t>083719000</t>
  </si>
  <si>
    <t>083718000</t>
  </si>
  <si>
    <t>083717000</t>
  </si>
  <si>
    <t>083708000</t>
  </si>
  <si>
    <t>083715000</t>
  </si>
  <si>
    <t>083714000</t>
  </si>
  <si>
    <t>083713000</t>
  </si>
  <si>
    <t>083710000</t>
  </si>
  <si>
    <t>083707000</t>
  </si>
  <si>
    <t>083706000</t>
  </si>
  <si>
    <t>083705000</t>
  </si>
  <si>
    <t>083703000</t>
  </si>
  <si>
    <t>083702000</t>
  </si>
  <si>
    <t>083701000</t>
  </si>
  <si>
    <t>063047000</t>
  </si>
  <si>
    <t>063044000</t>
  </si>
  <si>
    <t>063042000</t>
  </si>
  <si>
    <t>063039000</t>
  </si>
  <si>
    <t>063038000</t>
  </si>
  <si>
    <t>063037000</t>
  </si>
  <si>
    <t>063027000</t>
  </si>
  <si>
    <t>063025000</t>
  </si>
  <si>
    <t>063023000</t>
  </si>
  <si>
    <t>063021000</t>
  </si>
  <si>
    <t>063019000</t>
  </si>
  <si>
    <t>063018000</t>
  </si>
  <si>
    <t>063017000</t>
  </si>
  <si>
    <t>063016000</t>
  </si>
  <si>
    <t>063015000</t>
  </si>
  <si>
    <t>063035000</t>
  </si>
  <si>
    <t>063014000</t>
  </si>
  <si>
    <t>063013000</t>
  </si>
  <si>
    <t>063012000</t>
  </si>
  <si>
    <t>063010000</t>
  </si>
  <si>
    <t>063009000</t>
  </si>
  <si>
    <t>063008000</t>
  </si>
  <si>
    <t>063007000</t>
  </si>
  <si>
    <t>063006000</t>
  </si>
  <si>
    <t>063005000</t>
  </si>
  <si>
    <t>063004000</t>
  </si>
  <si>
    <t>063003000</t>
  </si>
  <si>
    <t>063002000</t>
  </si>
  <si>
    <t>063001000</t>
  </si>
  <si>
    <t>082623000</t>
  </si>
  <si>
    <t>082622000</t>
  </si>
  <si>
    <t>082621000</t>
  </si>
  <si>
    <t>082620000</t>
  </si>
  <si>
    <t>082619000</t>
  </si>
  <si>
    <t>082618000</t>
  </si>
  <si>
    <t>082616000</t>
  </si>
  <si>
    <t>082615000</t>
  </si>
  <si>
    <t>082614000</t>
  </si>
  <si>
    <t>082613000</t>
  </si>
  <si>
    <t>082612000</t>
  </si>
  <si>
    <t>082611000</t>
  </si>
  <si>
    <t>082610000</t>
  </si>
  <si>
    <t>082609000</t>
  </si>
  <si>
    <t>082608000</t>
  </si>
  <si>
    <t>082607000</t>
  </si>
  <si>
    <t>082606000</t>
  </si>
  <si>
    <t>082604000</t>
  </si>
  <si>
    <t>082605000</t>
  </si>
  <si>
    <t>082603000</t>
  </si>
  <si>
    <t>082602000</t>
  </si>
  <si>
    <t>082601000</t>
  </si>
  <si>
    <t>072253000</t>
  </si>
  <si>
    <t>072252000</t>
  </si>
  <si>
    <t>072249000</t>
  </si>
  <si>
    <t>072248000</t>
  </si>
  <si>
    <t>072247000</t>
  </si>
  <si>
    <t>072244000</t>
  </si>
  <si>
    <t>072243000</t>
  </si>
  <si>
    <t>072242000</t>
  </si>
  <si>
    <t>072238000</t>
  </si>
  <si>
    <t>072236000</t>
  </si>
  <si>
    <t>072231000</t>
  </si>
  <si>
    <t>072228000</t>
  </si>
  <si>
    <t>072221000</t>
  </si>
  <si>
    <t>072211000</t>
  </si>
  <si>
    <t>072213000</t>
  </si>
  <si>
    <t>072209000</t>
  </si>
  <si>
    <t>061917000</t>
  </si>
  <si>
    <t>061916000</t>
  </si>
  <si>
    <t>061915000</t>
  </si>
  <si>
    <t>061914000</t>
  </si>
  <si>
    <t>061913000</t>
  </si>
  <si>
    <t>061912000</t>
  </si>
  <si>
    <t>061911000</t>
  </si>
  <si>
    <t>061910000</t>
  </si>
  <si>
    <t>061909000</t>
  </si>
  <si>
    <t>061908000</t>
  </si>
  <si>
    <t>061907000</t>
  </si>
  <si>
    <t>061906000</t>
  </si>
  <si>
    <t>061905000</t>
  </si>
  <si>
    <t>061904000</t>
  </si>
  <si>
    <t>061903000</t>
  </si>
  <si>
    <t>061902000</t>
  </si>
  <si>
    <t>061901000</t>
  </si>
  <si>
    <t>087808000</t>
  </si>
  <si>
    <t>087807000</t>
  </si>
  <si>
    <t>087806000</t>
  </si>
  <si>
    <t>087805000</t>
  </si>
  <si>
    <t>087804000</t>
  </si>
  <si>
    <t>087803000</t>
  </si>
  <si>
    <t>087802000</t>
  </si>
  <si>
    <t>087801000</t>
  </si>
  <si>
    <t>060618000</t>
  </si>
  <si>
    <t>060617000</t>
  </si>
  <si>
    <t>060616000</t>
  </si>
  <si>
    <t>060615000</t>
  </si>
  <si>
    <t>060614000</t>
  </si>
  <si>
    <t>060613000</t>
  </si>
  <si>
    <t>060612000</t>
  </si>
  <si>
    <t>060611000</t>
  </si>
  <si>
    <t>060610000</t>
  </si>
  <si>
    <t>060609000</t>
  </si>
  <si>
    <t>060608000</t>
  </si>
  <si>
    <t>060606000</t>
  </si>
  <si>
    <t>060605000</t>
  </si>
  <si>
    <t>060604000</t>
  </si>
  <si>
    <t>060603000</t>
  </si>
  <si>
    <t>060602000</t>
  </si>
  <si>
    <t>060417000</t>
  </si>
  <si>
    <t>060416000</t>
  </si>
  <si>
    <t>060415000</t>
  </si>
  <si>
    <t>060414000</t>
  </si>
  <si>
    <t>060413000</t>
  </si>
  <si>
    <t>060412000</t>
  </si>
  <si>
    <t>060411000</t>
  </si>
  <si>
    <t>060410000</t>
  </si>
  <si>
    <t>060409000</t>
  </si>
  <si>
    <t>060408000</t>
  </si>
  <si>
    <t>060407000</t>
  </si>
  <si>
    <t>060406000</t>
  </si>
  <si>
    <t>060405000</t>
  </si>
  <si>
    <t>060404000</t>
  </si>
  <si>
    <t>060403000</t>
  </si>
  <si>
    <t>060402000</t>
  </si>
  <si>
    <t>060401000</t>
  </si>
  <si>
    <t>Municipality Code</t>
  </si>
  <si>
    <t xml:space="preserve">Estimate families </t>
  </si>
  <si>
    <t>2013 Popn estimate</t>
  </si>
  <si>
    <t>Individuals</t>
  </si>
  <si>
    <t>January DROMIC</t>
  </si>
  <si>
    <t>Municipal repository</t>
  </si>
  <si>
    <t>Number of 4P beneficiaries</t>
  </si>
  <si>
    <t>Min</t>
  </si>
  <si>
    <t>Average</t>
  </si>
  <si>
    <t>Proportion of 4P beneficiaries (to 2013 popn)</t>
  </si>
  <si>
    <t>HSWG data</t>
  </si>
  <si>
    <t/>
  </si>
  <si>
    <t>HH targeted Any Recovery</t>
  </si>
  <si>
    <t>HH targetted units</t>
  </si>
  <si>
    <t>Partially Damaged</t>
  </si>
  <si>
    <t>Totallly damaged</t>
  </si>
  <si>
    <t>Families / HH</t>
  </si>
  <si>
    <t>Multi source reference data</t>
  </si>
  <si>
    <t xml:space="preserve">Demographic data </t>
  </si>
  <si>
    <t>Households</t>
  </si>
  <si>
    <t>HH targetted repairs</t>
  </si>
  <si>
    <t>Response data</t>
  </si>
  <si>
    <t xml:space="preserve">Poverty indicator  </t>
  </si>
  <si>
    <t>CRRP Listing</t>
  </si>
  <si>
    <t>CRRP</t>
  </si>
  <si>
    <t>Partially Damaged CRRP</t>
  </si>
  <si>
    <t>Totallly damaged CRRP</t>
  </si>
  <si>
    <t>Remaining gap number</t>
  </si>
  <si>
    <t>Remaining gap indicator</t>
  </si>
  <si>
    <t>Number gap to DROMIC</t>
  </si>
  <si>
    <t>Max</t>
  </si>
  <si>
    <t>Self Recovery calculations</t>
  </si>
  <si>
    <t>Poverty</t>
  </si>
  <si>
    <t>Damage density indicator DROMIC</t>
  </si>
  <si>
    <t>Damage Density - HH damage to estimated HH DROMIC</t>
  </si>
  <si>
    <t xml:space="preserve">Damage density   </t>
  </si>
  <si>
    <t>Self recovery Indicator</t>
  </si>
  <si>
    <t>Response gap  calculations</t>
  </si>
  <si>
    <t>Resettlement data (CRRP)</t>
  </si>
  <si>
    <t>Resettlement indicator</t>
  </si>
  <si>
    <t>PT</t>
  </si>
  <si>
    <t>TD</t>
  </si>
  <si>
    <t>PD</t>
  </si>
  <si>
    <t xml:space="preserve">MSWD </t>
  </si>
  <si>
    <t>pcode</t>
  </si>
  <si>
    <t>pt_dromic</t>
  </si>
  <si>
    <t>td_dromic</t>
  </si>
  <si>
    <t>pd_munic</t>
  </si>
  <si>
    <t>td_municip</t>
  </si>
  <si>
    <t>pd_mswd</t>
  </si>
  <si>
    <t>td_mswd</t>
  </si>
  <si>
    <t>pd_crrp</t>
  </si>
  <si>
    <t>td_crrp</t>
  </si>
  <si>
    <t>popn_ind</t>
  </si>
  <si>
    <t>popon_hh</t>
  </si>
  <si>
    <t>hh_mun</t>
  </si>
  <si>
    <t>4p_ben</t>
  </si>
  <si>
    <t>pd_best</t>
  </si>
  <si>
    <t>td_best</t>
  </si>
  <si>
    <t>hh_best</t>
  </si>
  <si>
    <t>hswg_all</t>
  </si>
  <si>
    <t>hswg_units</t>
  </si>
  <si>
    <t>hswg_repair</t>
  </si>
  <si>
    <t>gap_num</t>
  </si>
  <si>
    <t>ind_gap</t>
  </si>
  <si>
    <t>prop_pov4p</t>
  </si>
  <si>
    <t>ind_pov</t>
  </si>
  <si>
    <t>dam_desn</t>
  </si>
  <si>
    <t>ind_dam_den</t>
  </si>
  <si>
    <t>resettl_num</t>
  </si>
  <si>
    <t>ind_resett</t>
  </si>
  <si>
    <t>cp_ind_self</t>
  </si>
  <si>
    <t>175309000</t>
  </si>
  <si>
    <t>175307000</t>
  </si>
  <si>
    <t>PALAWAN</t>
  </si>
  <si>
    <t>Poverty, damage density, resettlement</t>
  </si>
  <si>
    <t>cp_both</t>
  </si>
  <si>
    <t>Municipality, MSWD, DROMIC</t>
  </si>
  <si>
    <t xml:space="preserve">Municipality or 2013 Estimate </t>
  </si>
  <si>
    <t xml:space="preserve">1. High impact, limited assistance </t>
  </si>
  <si>
    <t>2. Self Recovery limitations</t>
  </si>
  <si>
    <t>1a Number gap to damage data</t>
  </si>
  <si>
    <t>2a Poverty</t>
  </si>
  <si>
    <t xml:space="preserve">2b. Damage density   </t>
  </si>
  <si>
    <t>2c. Resettlement potential</t>
  </si>
  <si>
    <t>3. Overall Composite indicator: self recovery and gap</t>
  </si>
  <si>
    <t>Municipal P-code</t>
  </si>
  <si>
    <t>HOUSING DAMAGE</t>
  </si>
  <si>
    <t>Municipality data</t>
  </si>
  <si>
    <t>Poverty rate</t>
  </si>
  <si>
    <t>January Validation</t>
  </si>
  <si>
    <t>Municipality code</t>
  </si>
  <si>
    <t>Loreto</t>
  </si>
  <si>
    <t>Linapacan</t>
  </si>
  <si>
    <t>Cuyo</t>
  </si>
  <si>
    <t>Culion</t>
  </si>
  <si>
    <t>Coron</t>
  </si>
  <si>
    <t>Busuanga</t>
  </si>
  <si>
    <t>Agutaya</t>
  </si>
  <si>
    <t>Balud</t>
  </si>
  <si>
    <t>NSBC Municipal Poverty estimates 2009</t>
  </si>
  <si>
    <t>Composite residual gap + self recovery</t>
  </si>
  <si>
    <t>NEEDS DATA</t>
  </si>
  <si>
    <t xml:space="preserve">Number of families in unsafe zones </t>
  </si>
  <si>
    <t xml:space="preserve">NEEDS </t>
  </si>
  <si>
    <t>Needs data</t>
  </si>
  <si>
    <t>Municipality data / Estimate families 2013</t>
  </si>
  <si>
    <t>CARAGA</t>
  </si>
  <si>
    <t>DINAGAT  ISLANDS</t>
  </si>
  <si>
    <t>168505000</t>
  </si>
  <si>
    <t>Region  IV    B</t>
  </si>
  <si>
    <t>175302000</t>
  </si>
  <si>
    <t>175322000</t>
  </si>
  <si>
    <t>175310000</t>
  </si>
  <si>
    <t>175313000</t>
  </si>
  <si>
    <t>REGION    V</t>
  </si>
  <si>
    <t>MASBATE</t>
  </si>
  <si>
    <t>054103000</t>
  </si>
  <si>
    <t>nbz_hh</t>
  </si>
  <si>
    <t>popn_hh</t>
  </si>
  <si>
    <t>pov_rate</t>
  </si>
  <si>
    <t>comp_ind</t>
  </si>
  <si>
    <t>PRIORITY</t>
  </si>
  <si>
    <t>gov_prior</t>
  </si>
  <si>
    <t>Excludes areas with less than 500 damaged 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</si>
</sst>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"/>
    <numFmt numFmtId="166" formatCode="0.0"/>
    <numFmt numFmtId="167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555555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FA7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3BEA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7">
    <xf numFmtId="0" fontId="0" fillId="0" borderId="0" xfId="0"/>
    <xf numFmtId="3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vertical="top"/>
    </xf>
    <xf numFmtId="0" fontId="2" fillId="0" borderId="0" xfId="0" applyFont="1"/>
    <xf numFmtId="3" fontId="3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0" fillId="0" borderId="0" xfId="1" applyFont="1"/>
    <xf numFmtId="0" fontId="7" fillId="0" borderId="0" xfId="0" applyFont="1"/>
    <xf numFmtId="0" fontId="10" fillId="0" borderId="0" xfId="0" quotePrefix="1" applyFont="1" applyAlignment="1">
      <alignment vertical="top"/>
    </xf>
    <xf numFmtId="0" fontId="10" fillId="0" borderId="0" xfId="0" quotePrefix="1" applyFont="1" applyAlignment="1">
      <alignment horizontal="left" vertical="top"/>
    </xf>
    <xf numFmtId="3" fontId="10" fillId="0" borderId="0" xfId="0" applyNumberFormat="1" applyFont="1" applyAlignment="1">
      <alignment vertical="center"/>
    </xf>
    <xf numFmtId="0" fontId="10" fillId="0" borderId="0" xfId="0" applyFont="1"/>
    <xf numFmtId="1" fontId="10" fillId="0" borderId="0" xfId="0" applyNumberFormat="1" applyFont="1"/>
    <xf numFmtId="0" fontId="12" fillId="3" borderId="1" xfId="0" applyFont="1" applyFill="1" applyBorder="1" applyAlignment="1">
      <alignment wrapText="1"/>
    </xf>
    <xf numFmtId="0" fontId="12" fillId="3" borderId="1" xfId="0" quotePrefix="1" applyFont="1" applyFill="1" applyBorder="1" applyAlignment="1">
      <alignment horizontal="left" wrapText="1"/>
    </xf>
    <xf numFmtId="0" fontId="12" fillId="0" borderId="0" xfId="0" applyFont="1"/>
    <xf numFmtId="0" fontId="0" fillId="0" borderId="0" xfId="0"/>
    <xf numFmtId="0" fontId="12" fillId="10" borderId="1" xfId="0" applyFont="1" applyFill="1" applyBorder="1" applyAlignment="1">
      <alignment horizontal="center" vertical="center" wrapText="1"/>
    </xf>
    <xf numFmtId="0" fontId="12" fillId="9" borderId="1" xfId="0" quotePrefix="1" applyFont="1" applyFill="1" applyBorder="1" applyAlignment="1">
      <alignment horizontal="center" vertical="center" wrapText="1"/>
    </xf>
    <xf numFmtId="0" fontId="12" fillId="8" borderId="1" xfId="0" quotePrefix="1" applyFont="1" applyFill="1" applyBorder="1" applyAlignment="1">
      <alignment horizontal="center" vertical="center" wrapText="1"/>
    </xf>
    <xf numFmtId="0" fontId="12" fillId="11" borderId="1" xfId="0" quotePrefix="1" applyFont="1" applyFill="1" applyBorder="1" applyAlignment="1">
      <alignment horizontal="center" vertical="center" wrapText="1"/>
    </xf>
    <xf numFmtId="0" fontId="12" fillId="12" borderId="1" xfId="0" quotePrefix="1" applyFont="1" applyFill="1" applyBorder="1" applyAlignment="1">
      <alignment horizontal="center" vertical="center" wrapText="1"/>
    </xf>
    <xf numFmtId="0" fontId="12" fillId="10" borderId="1" xfId="0" quotePrefix="1" applyFont="1" applyFill="1" applyBorder="1" applyAlignment="1">
      <alignment horizontal="center" vertical="center" wrapText="1"/>
    </xf>
    <xf numFmtId="0" fontId="12" fillId="3" borderId="4" xfId="0" quotePrefix="1" applyFont="1" applyFill="1" applyBorder="1" applyAlignment="1">
      <alignment horizontal="left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wrapText="1"/>
    </xf>
    <xf numFmtId="0" fontId="3" fillId="0" borderId="0" xfId="0" quotePrefix="1" applyFont="1" applyAlignment="1">
      <alignment horizontal="left" vertical="top"/>
    </xf>
    <xf numFmtId="0" fontId="14" fillId="0" borderId="0" xfId="0" applyFont="1"/>
    <xf numFmtId="0" fontId="10" fillId="0" borderId="0" xfId="0" quotePrefix="1" applyFont="1" applyFill="1" applyAlignment="1">
      <alignment vertical="top"/>
    </xf>
    <xf numFmtId="0" fontId="10" fillId="0" borderId="0" xfId="0" quotePrefix="1" applyFont="1" applyFill="1" applyAlignment="1">
      <alignment horizontal="left" vertical="top"/>
    </xf>
    <xf numFmtId="2" fontId="10" fillId="0" borderId="0" xfId="1" applyNumberFormat="1" applyFont="1"/>
    <xf numFmtId="4" fontId="10" fillId="0" borderId="0" xfId="0" applyNumberFormat="1" applyFont="1" applyAlignment="1">
      <alignment vertical="center"/>
    </xf>
    <xf numFmtId="0" fontId="11" fillId="9" borderId="1" xfId="0" quotePrefix="1" applyFont="1" applyFill="1" applyBorder="1" applyAlignment="1">
      <alignment horizontal="center" wrapText="1"/>
    </xf>
    <xf numFmtId="2" fontId="12" fillId="2" borderId="1" xfId="1" applyNumberFormat="1" applyFont="1" applyFill="1" applyBorder="1" applyAlignment="1">
      <alignment wrapText="1"/>
    </xf>
    <xf numFmtId="0" fontId="12" fillId="15" borderId="1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left" wrapText="1"/>
    </xf>
    <xf numFmtId="0" fontId="12" fillId="9" borderId="0" xfId="0" quotePrefix="1" applyFont="1" applyFill="1" applyBorder="1" applyAlignment="1">
      <alignment horizontal="center" vertical="center" wrapText="1"/>
    </xf>
    <xf numFmtId="0" fontId="12" fillId="8" borderId="0" xfId="0" quotePrefix="1" applyFont="1" applyFill="1" applyBorder="1" applyAlignment="1">
      <alignment horizontal="center" vertical="center" wrapText="1"/>
    </xf>
    <xf numFmtId="0" fontId="12" fillId="12" borderId="0" xfId="0" quotePrefix="1" applyFont="1" applyFill="1" applyBorder="1" applyAlignment="1">
      <alignment horizontal="center" vertical="center" wrapText="1"/>
    </xf>
    <xf numFmtId="0" fontId="12" fillId="10" borderId="0" xfId="0" quotePrefix="1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11" borderId="0" xfId="0" quotePrefix="1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2" fontId="12" fillId="2" borderId="0" xfId="1" applyNumberFormat="1" applyFont="1" applyFill="1" applyBorder="1" applyAlignment="1">
      <alignment wrapText="1"/>
    </xf>
    <xf numFmtId="0" fontId="12" fillId="5" borderId="0" xfId="0" applyFont="1" applyFill="1" applyBorder="1" applyAlignment="1">
      <alignment wrapText="1"/>
    </xf>
    <xf numFmtId="0" fontId="12" fillId="15" borderId="0" xfId="0" applyFont="1" applyFill="1" applyBorder="1" applyAlignment="1">
      <alignment wrapText="1"/>
    </xf>
    <xf numFmtId="0" fontId="16" fillId="5" borderId="0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3" fontId="0" fillId="0" borderId="0" xfId="0" applyNumberFormat="1"/>
    <xf numFmtId="0" fontId="17" fillId="0" borderId="0" xfId="0" applyFont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9" fillId="0" borderId="0" xfId="0" applyFont="1"/>
    <xf numFmtId="0" fontId="21" fillId="6" borderId="1" xfId="0" applyFont="1" applyFill="1" applyBorder="1" applyAlignment="1">
      <alignment horizontal="center" vertical="center" wrapText="1"/>
    </xf>
    <xf numFmtId="0" fontId="19" fillId="3" borderId="1" xfId="0" quotePrefix="1" applyFont="1" applyFill="1" applyBorder="1" applyAlignment="1">
      <alignment horizontal="left" wrapText="1"/>
    </xf>
    <xf numFmtId="0" fontId="19" fillId="3" borderId="4" xfId="0" quotePrefix="1" applyFont="1" applyFill="1" applyBorder="1" applyAlignment="1">
      <alignment horizontal="left" wrapText="1"/>
    </xf>
    <xf numFmtId="2" fontId="19" fillId="2" borderId="1" xfId="1" applyNumberFormat="1" applyFont="1" applyFill="1" applyBorder="1" applyAlignment="1">
      <alignment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wrapText="1"/>
    </xf>
    <xf numFmtId="0" fontId="19" fillId="15" borderId="1" xfId="0" applyFont="1" applyFill="1" applyBorder="1" applyAlignment="1">
      <alignment wrapText="1"/>
    </xf>
    <xf numFmtId="0" fontId="20" fillId="5" borderId="1" xfId="0" applyFont="1" applyFill="1" applyBorder="1" applyAlignment="1">
      <alignment wrapText="1"/>
    </xf>
    <xf numFmtId="0" fontId="21" fillId="6" borderId="1" xfId="0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19" fillId="3" borderId="0" xfId="0" quotePrefix="1" applyFont="1" applyFill="1" applyBorder="1" applyAlignment="1">
      <alignment horizontal="left" wrapText="1"/>
    </xf>
    <xf numFmtId="2" fontId="19" fillId="2" borderId="0" xfId="1" applyNumberFormat="1" applyFont="1" applyFill="1" applyBorder="1" applyAlignment="1">
      <alignment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wrapText="1"/>
    </xf>
    <xf numFmtId="0" fontId="19" fillId="15" borderId="0" xfId="0" applyFont="1" applyFill="1" applyBorder="1" applyAlignment="1">
      <alignment wrapText="1"/>
    </xf>
    <xf numFmtId="0" fontId="20" fillId="5" borderId="0" xfId="0" applyFont="1" applyFill="1" applyBorder="1" applyAlignment="1">
      <alignment wrapText="1"/>
    </xf>
    <xf numFmtId="0" fontId="21" fillId="6" borderId="0" xfId="0" applyFont="1" applyFill="1" applyBorder="1" applyAlignment="1">
      <alignment wrapText="1"/>
    </xf>
    <xf numFmtId="0" fontId="19" fillId="3" borderId="0" xfId="0" applyFont="1" applyFill="1" applyBorder="1" applyAlignment="1">
      <alignment wrapText="1"/>
    </xf>
    <xf numFmtId="0" fontId="11" fillId="0" borderId="0" xfId="0" applyFont="1"/>
    <xf numFmtId="9" fontId="11" fillId="0" borderId="0" xfId="1" applyFont="1"/>
    <xf numFmtId="0" fontId="10" fillId="0" borderId="0" xfId="0" quotePrefix="1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2" fontId="10" fillId="0" borderId="0" xfId="1" applyNumberFormat="1" applyFont="1" applyBorder="1"/>
    <xf numFmtId="9" fontId="10" fillId="0" borderId="0" xfId="1" applyFont="1" applyBorder="1"/>
    <xf numFmtId="165" fontId="10" fillId="0" borderId="0" xfId="0" applyNumberFormat="1" applyFont="1" applyBorder="1"/>
    <xf numFmtId="0" fontId="17" fillId="17" borderId="0" xfId="0" applyFont="1" applyFill="1" applyAlignment="1">
      <alignment vertical="center"/>
    </xf>
    <xf numFmtId="0" fontId="19" fillId="17" borderId="0" xfId="0" applyFont="1" applyFill="1"/>
    <xf numFmtId="0" fontId="19" fillId="3" borderId="5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0" fontId="12" fillId="9" borderId="1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/>
    <xf numFmtId="0" fontId="19" fillId="12" borderId="1" xfId="0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19" fillId="9" borderId="1" xfId="0" quotePrefix="1" applyFont="1" applyFill="1" applyBorder="1" applyAlignment="1">
      <alignment horizontal="center" vertical="center" wrapText="1"/>
    </xf>
    <xf numFmtId="0" fontId="19" fillId="16" borderId="1" xfId="0" quotePrefix="1" applyFont="1" applyFill="1" applyBorder="1" applyAlignment="1">
      <alignment horizontal="center" vertical="center" wrapText="1"/>
    </xf>
    <xf numFmtId="0" fontId="19" fillId="12" borderId="1" xfId="0" quotePrefix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9" borderId="1" xfId="0" quotePrefix="1" applyFont="1" applyFill="1" applyBorder="1" applyAlignment="1">
      <alignment horizontal="center" wrapText="1"/>
    </xf>
    <xf numFmtId="0" fontId="19" fillId="2" borderId="1" xfId="0" quotePrefix="1" applyFont="1" applyFill="1" applyBorder="1" applyAlignment="1">
      <alignment horizontal="left" wrapText="1"/>
    </xf>
    <xf numFmtId="0" fontId="19" fillId="2" borderId="4" xfId="0" quotePrefix="1" applyFont="1" applyFill="1" applyBorder="1" applyAlignment="1">
      <alignment horizontal="left" wrapText="1"/>
    </xf>
    <xf numFmtId="0" fontId="19" fillId="16" borderId="1" xfId="0" quotePrefix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18" borderId="0" xfId="0" quotePrefix="1" applyFont="1" applyFill="1" applyAlignment="1">
      <alignment vertical="top"/>
    </xf>
    <xf numFmtId="0" fontId="3" fillId="18" borderId="0" xfId="0" quotePrefix="1" applyFont="1" applyFill="1" applyAlignment="1">
      <alignment horizontal="left" vertical="top"/>
    </xf>
    <xf numFmtId="3" fontId="0" fillId="18" borderId="0" xfId="0" applyNumberFormat="1" applyFill="1"/>
    <xf numFmtId="0" fontId="0" fillId="18" borderId="0" xfId="0" applyFill="1"/>
    <xf numFmtId="0" fontId="12" fillId="9" borderId="1" xfId="0" applyFont="1" applyFill="1" applyBorder="1" applyAlignment="1">
      <alignment horizontal="center" wrapText="1"/>
    </xf>
    <xf numFmtId="0" fontId="19" fillId="8" borderId="1" xfId="0" quotePrefix="1" applyFont="1" applyFill="1" applyBorder="1" applyAlignment="1">
      <alignment horizontal="center" vertical="center" wrapText="1"/>
    </xf>
    <xf numFmtId="0" fontId="19" fillId="8" borderId="1" xfId="0" quotePrefix="1" applyFont="1" applyFill="1" applyBorder="1" applyAlignment="1">
      <alignment horizontal="center" wrapText="1"/>
    </xf>
    <xf numFmtId="0" fontId="12" fillId="12" borderId="1" xfId="0" applyFont="1" applyFill="1" applyBorder="1" applyAlignment="1">
      <alignment vertical="center"/>
    </xf>
    <xf numFmtId="0" fontId="12" fillId="15" borderId="4" xfId="0" applyFont="1" applyFill="1" applyBorder="1" applyAlignment="1">
      <alignment horizontal="center" vertical="center"/>
    </xf>
    <xf numFmtId="0" fontId="0" fillId="0" borderId="0" xfId="0" applyNumberFormat="1"/>
    <xf numFmtId="0" fontId="2" fillId="0" borderId="11" xfId="0" applyFont="1" applyBorder="1"/>
    <xf numFmtId="0" fontId="24" fillId="0" borderId="0" xfId="0" applyFont="1"/>
    <xf numFmtId="0" fontId="15" fillId="0" borderId="0" xfId="0" applyNumberFormat="1" applyFont="1"/>
    <xf numFmtId="3" fontId="15" fillId="0" borderId="0" xfId="0" applyNumberFormat="1" applyFont="1"/>
    <xf numFmtId="9" fontId="15" fillId="0" borderId="0" xfId="1" applyFont="1"/>
    <xf numFmtId="0" fontId="25" fillId="0" borderId="0" xfId="0" quotePrefix="1" applyFont="1" applyAlignment="1">
      <alignment horizontal="left" vertical="top"/>
    </xf>
    <xf numFmtId="3" fontId="25" fillId="0" borderId="0" xfId="0" applyNumberFormat="1" applyFont="1" applyAlignment="1">
      <alignment vertical="center"/>
    </xf>
    <xf numFmtId="2" fontId="25" fillId="0" borderId="0" xfId="1" applyNumberFormat="1" applyFont="1"/>
    <xf numFmtId="9" fontId="25" fillId="0" borderId="0" xfId="1" applyFont="1"/>
    <xf numFmtId="165" fontId="25" fillId="0" borderId="0" xfId="0" applyNumberFormat="1" applyFont="1"/>
    <xf numFmtId="0" fontId="25" fillId="0" borderId="0" xfId="0" applyFont="1"/>
    <xf numFmtId="3" fontId="25" fillId="0" borderId="0" xfId="0" applyNumberFormat="1" applyFont="1" applyBorder="1"/>
    <xf numFmtId="1" fontId="25" fillId="0" borderId="0" xfId="0" applyNumberFormat="1" applyFont="1" applyBorder="1"/>
    <xf numFmtId="166" fontId="25" fillId="0" borderId="0" xfId="0" applyNumberFormat="1" applyFont="1" applyFill="1" applyBorder="1"/>
    <xf numFmtId="0" fontId="25" fillId="0" borderId="0" xfId="0" quotePrefix="1" applyFont="1" applyAlignment="1">
      <alignment vertical="top"/>
    </xf>
    <xf numFmtId="167" fontId="25" fillId="0" borderId="0" xfId="1" applyNumberFormat="1" applyFont="1"/>
    <xf numFmtId="4" fontId="25" fillId="0" borderId="0" xfId="0" applyNumberFormat="1" applyFont="1" applyAlignment="1">
      <alignment vertical="center"/>
    </xf>
    <xf numFmtId="10" fontId="25" fillId="0" borderId="0" xfId="1" applyNumberFormat="1" applyFont="1"/>
    <xf numFmtId="1" fontId="25" fillId="0" borderId="0" xfId="0" applyNumberFormat="1" applyFont="1"/>
    <xf numFmtId="1" fontId="25" fillId="0" borderId="0" xfId="0" applyNumberFormat="1" applyFont="1" applyAlignment="1">
      <alignment vertical="center"/>
    </xf>
    <xf numFmtId="0" fontId="25" fillId="0" borderId="0" xfId="0" quotePrefix="1" applyFont="1" applyFill="1" applyAlignment="1">
      <alignment vertical="top"/>
    </xf>
    <xf numFmtId="0" fontId="25" fillId="0" borderId="0" xfId="0" quotePrefix="1" applyFont="1" applyFill="1" applyAlignment="1">
      <alignment horizontal="left" vertical="top"/>
    </xf>
    <xf numFmtId="1" fontId="25" fillId="0" borderId="0" xfId="1" applyNumberFormat="1" applyFont="1"/>
    <xf numFmtId="0" fontId="25" fillId="0" borderId="0" xfId="0" applyNumberFormat="1" applyFont="1"/>
    <xf numFmtId="0" fontId="26" fillId="0" borderId="0" xfId="0" applyFont="1"/>
    <xf numFmtId="3" fontId="25" fillId="0" borderId="0" xfId="0" applyNumberFormat="1" applyFont="1"/>
    <xf numFmtId="49" fontId="0" fillId="0" borderId="0" xfId="0" applyNumberFormat="1"/>
    <xf numFmtId="49" fontId="12" fillId="0" borderId="0" xfId="0" applyNumberFormat="1" applyFont="1"/>
    <xf numFmtId="49" fontId="12" fillId="3" borderId="4" xfId="0" quotePrefix="1" applyNumberFormat="1" applyFont="1" applyFill="1" applyBorder="1" applyAlignment="1">
      <alignment horizontal="left" wrapText="1"/>
    </xf>
    <xf numFmtId="49" fontId="12" fillId="3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Alignment="1">
      <alignment horizontal="left" vertical="top"/>
    </xf>
    <xf numFmtId="49" fontId="25" fillId="0" borderId="0" xfId="0" quotePrefix="1" applyNumberFormat="1" applyFont="1" applyFill="1" applyAlignment="1">
      <alignment horizontal="left" vertical="top"/>
    </xf>
    <xf numFmtId="49" fontId="15" fillId="0" borderId="0" xfId="0" applyNumberFormat="1" applyFont="1"/>
    <xf numFmtId="0" fontId="2" fillId="8" borderId="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9" fontId="1" fillId="4" borderId="3" xfId="1" applyFont="1" applyFill="1" applyBorder="1" applyAlignment="1">
      <alignment horizontal="center" vertical="center"/>
    </xf>
    <xf numFmtId="9" fontId="1" fillId="4" borderId="2" xfId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9" fontId="18" fillId="4" borderId="1" xfId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FA793"/>
      <color rgb="FFF3BEAF"/>
      <color rgb="FF800000"/>
      <color rgb="FF70ACDE"/>
      <color rgb="FF419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8"/>
  <sheetViews>
    <sheetView tabSelected="1" workbookViewId="0">
      <pane xSplit="4" ySplit="4" topLeftCell="E183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17.140625" style="21" customWidth="1"/>
    <col min="2" max="2" width="17.85546875" style="21" customWidth="1"/>
    <col min="3" max="3" width="14.140625" style="21" customWidth="1"/>
    <col min="4" max="4" width="14.140625" style="141" customWidth="1"/>
    <col min="5" max="9" width="11.140625" style="21" customWidth="1"/>
    <col min="10" max="10" width="9.42578125" style="21" customWidth="1"/>
    <col min="11" max="11" width="9.140625" style="21" customWidth="1"/>
    <col min="12" max="12" width="12.42578125" style="21" customWidth="1"/>
    <col min="13" max="15" width="10.85546875" style="21" customWidth="1"/>
    <col min="16" max="17" width="11.28515625" style="11" customWidth="1"/>
    <col min="18" max="18" width="12.140625" style="21" customWidth="1"/>
    <col min="19" max="19" width="11.28515625" style="21" customWidth="1"/>
    <col min="20" max="21" width="13.7109375" style="21" customWidth="1"/>
    <col min="22" max="22" width="12.42578125" style="21" customWidth="1"/>
    <col min="23" max="23" width="10.7109375" style="21" customWidth="1"/>
    <col min="24" max="24" width="10.7109375" customWidth="1"/>
    <col min="25" max="16384" width="9.140625" style="21"/>
  </cols>
  <sheetData>
    <row r="1" spans="1:24" ht="15" customHeight="1" x14ac:dyDescent="0.25">
      <c r="A1" s="21" t="s">
        <v>584</v>
      </c>
      <c r="E1" s="151" t="s">
        <v>564</v>
      </c>
      <c r="F1" s="152"/>
      <c r="G1" s="152"/>
      <c r="H1" s="152"/>
      <c r="I1" s="153"/>
      <c r="J1" s="162" t="s">
        <v>478</v>
      </c>
      <c r="K1" s="163"/>
      <c r="L1" s="164"/>
      <c r="M1" s="154" t="s">
        <v>481</v>
      </c>
      <c r="N1" s="155"/>
      <c r="O1" s="155"/>
      <c r="P1" s="156" t="s">
        <v>497</v>
      </c>
      <c r="Q1" s="157"/>
      <c r="R1" s="157"/>
      <c r="S1" s="157"/>
      <c r="T1" s="158" t="s">
        <v>491</v>
      </c>
      <c r="U1" s="158"/>
    </row>
    <row r="2" spans="1:24" s="20" customFormat="1" ht="36.75" customHeight="1" x14ac:dyDescent="0.25">
      <c r="D2" s="142"/>
      <c r="E2" s="109" t="s">
        <v>537</v>
      </c>
      <c r="F2" s="109" t="s">
        <v>537</v>
      </c>
      <c r="G2" s="148" t="s">
        <v>484</v>
      </c>
      <c r="H2" s="149"/>
      <c r="I2" s="150"/>
      <c r="J2" s="112" t="s">
        <v>462</v>
      </c>
      <c r="K2" s="112"/>
      <c r="L2" s="29" t="s">
        <v>560</v>
      </c>
      <c r="M2" s="165" t="s">
        <v>470</v>
      </c>
      <c r="N2" s="165"/>
      <c r="O2" s="165"/>
      <c r="P2" s="159" t="s">
        <v>489</v>
      </c>
      <c r="Q2" s="160"/>
      <c r="R2" s="161" t="s">
        <v>495</v>
      </c>
      <c r="S2" s="161"/>
      <c r="T2" s="113" t="s">
        <v>492</v>
      </c>
      <c r="U2" s="90" t="s">
        <v>499</v>
      </c>
      <c r="X2"/>
    </row>
    <row r="3" spans="1:24" s="18" customFormat="1" ht="60.75" x14ac:dyDescent="0.25">
      <c r="A3" s="19" t="s">
        <v>226</v>
      </c>
      <c r="B3" s="19" t="s">
        <v>227</v>
      </c>
      <c r="C3" s="19" t="s">
        <v>228</v>
      </c>
      <c r="D3" s="143"/>
      <c r="E3" s="23" t="s">
        <v>474</v>
      </c>
      <c r="F3" s="23" t="s">
        <v>475</v>
      </c>
      <c r="G3" s="111" t="s">
        <v>485</v>
      </c>
      <c r="H3" s="111" t="s">
        <v>486</v>
      </c>
      <c r="I3" s="110" t="s">
        <v>563</v>
      </c>
      <c r="J3" s="26" t="s">
        <v>463</v>
      </c>
      <c r="K3" s="26" t="s">
        <v>566</v>
      </c>
      <c r="L3" s="29" t="s">
        <v>549</v>
      </c>
      <c r="M3" s="86" t="s">
        <v>472</v>
      </c>
      <c r="N3" s="86" t="s">
        <v>473</v>
      </c>
      <c r="O3" s="86" t="s">
        <v>480</v>
      </c>
      <c r="P3" s="38" t="s">
        <v>487</v>
      </c>
      <c r="Q3" s="38" t="s">
        <v>488</v>
      </c>
      <c r="R3" s="18" t="s">
        <v>494</v>
      </c>
      <c r="S3" s="18" t="s">
        <v>493</v>
      </c>
      <c r="T3" s="39" t="s">
        <v>482</v>
      </c>
      <c r="U3" s="85" t="s">
        <v>499</v>
      </c>
      <c r="V3" s="18" t="s">
        <v>561</v>
      </c>
      <c r="W3" s="18" t="s">
        <v>582</v>
      </c>
      <c r="X3"/>
    </row>
    <row r="4" spans="1:24" s="52" customFormat="1" ht="12" customHeight="1" x14ac:dyDescent="0.25">
      <c r="A4" s="40" t="s">
        <v>226</v>
      </c>
      <c r="B4" s="40" t="s">
        <v>227</v>
      </c>
      <c r="C4" s="40" t="s">
        <v>228</v>
      </c>
      <c r="D4" s="144" t="s">
        <v>504</v>
      </c>
      <c r="E4" s="46" t="s">
        <v>517</v>
      </c>
      <c r="F4" s="46" t="s">
        <v>518</v>
      </c>
      <c r="G4" s="46" t="s">
        <v>511</v>
      </c>
      <c r="H4" s="46" t="s">
        <v>512</v>
      </c>
      <c r="I4" s="46" t="s">
        <v>578</v>
      </c>
      <c r="J4" s="43" t="s">
        <v>513</v>
      </c>
      <c r="K4" s="43" t="s">
        <v>579</v>
      </c>
      <c r="L4" s="45" t="s">
        <v>580</v>
      </c>
      <c r="M4" s="47" t="s">
        <v>520</v>
      </c>
      <c r="N4" s="47" t="s">
        <v>521</v>
      </c>
      <c r="O4" s="47" t="s">
        <v>522</v>
      </c>
      <c r="P4" s="48" t="s">
        <v>523</v>
      </c>
      <c r="Q4" s="48" t="s">
        <v>524</v>
      </c>
      <c r="R4" s="50" t="s">
        <v>527</v>
      </c>
      <c r="S4" s="50" t="s">
        <v>528</v>
      </c>
      <c r="T4" s="49" t="s">
        <v>526</v>
      </c>
      <c r="U4" s="51" t="s">
        <v>530</v>
      </c>
      <c r="V4" s="52" t="s">
        <v>581</v>
      </c>
      <c r="W4" s="52" t="s">
        <v>583</v>
      </c>
      <c r="X4"/>
    </row>
    <row r="5" spans="1:24" s="125" customFormat="1" ht="10.5" customHeight="1" x14ac:dyDescent="0.2">
      <c r="A5" s="120" t="s">
        <v>567</v>
      </c>
      <c r="B5" s="120" t="s">
        <v>568</v>
      </c>
      <c r="C5" s="120" t="s">
        <v>552</v>
      </c>
      <c r="D5" s="145" t="s">
        <v>569</v>
      </c>
      <c r="E5" s="121">
        <v>874</v>
      </c>
      <c r="F5" s="121">
        <v>1119</v>
      </c>
      <c r="J5" s="138">
        <v>39474</v>
      </c>
      <c r="K5" s="133">
        <f t="shared" ref="K5:K12" si="0">J5/4.7</f>
        <v>8398.7234042553191</v>
      </c>
      <c r="L5" s="125">
        <v>0</v>
      </c>
      <c r="O5" s="123"/>
      <c r="P5" s="122">
        <f t="shared" ref="P5:P68" si="1">SUM(E5:F5)-M5</f>
        <v>1993</v>
      </c>
      <c r="Q5" s="122">
        <f>IF(P5&gt;9999,1,IF(P5&gt;4999,0.75,IF(P5&gt;2499,0.5,IF(P5&gt;999,0.25,0))))</f>
        <v>0.25</v>
      </c>
      <c r="R5" s="123">
        <f t="shared" ref="R5:R68" si="2">SUM(E5:F5)/K5</f>
        <v>0.23729796828292041</v>
      </c>
      <c r="S5" s="122">
        <f>IF(R5&gt;0.9999,1,IF(R5&gt;0.7499,0.75,IF(R5&gt;0.4999,0.5,IF(R5&gt;0.2499,0.25,0))))</f>
        <v>0</v>
      </c>
      <c r="T5" s="122">
        <f>IF(L5&gt;49.99,1,IF(L5&gt;39.99,0.75,IF(L5&gt;29.99,0.5,IF(L5&gt;19.99,0.25,0))))</f>
        <v>0</v>
      </c>
      <c r="U5" s="122">
        <f>IF(I5&gt;1999,1,IF(I5&gt;999,0.75,IF(I5&gt;499,0.5,IF(I5&gt;0,0.25,0))))</f>
        <v>0</v>
      </c>
      <c r="V5" s="124">
        <f t="shared" ref="V5:V68" si="3">(Q5+S5+T5+U5)/4</f>
        <v>6.25E-2</v>
      </c>
      <c r="W5" s="125">
        <v>1</v>
      </c>
    </row>
    <row r="6" spans="1:24" s="125" customFormat="1" ht="10.5" customHeight="1" x14ac:dyDescent="0.2">
      <c r="A6" s="120" t="s">
        <v>575</v>
      </c>
      <c r="B6" s="120" t="s">
        <v>576</v>
      </c>
      <c r="C6" s="120" t="s">
        <v>559</v>
      </c>
      <c r="D6" s="145" t="s">
        <v>577</v>
      </c>
      <c r="E6" s="121">
        <v>681</v>
      </c>
      <c r="F6" s="121">
        <v>747</v>
      </c>
      <c r="H6" s="139"/>
      <c r="I6" s="125">
        <v>102</v>
      </c>
      <c r="J6" s="126">
        <v>37655.674785222931</v>
      </c>
      <c r="K6" s="127">
        <f t="shared" si="0"/>
        <v>8011.8456989836022</v>
      </c>
      <c r="L6" s="128">
        <v>43.06</v>
      </c>
      <c r="O6" s="123"/>
      <c r="P6" s="122">
        <f t="shared" si="1"/>
        <v>1428</v>
      </c>
      <c r="Q6" s="122">
        <f t="shared" ref="Q6:Q69" si="4">IF(P6&gt;9999,1,IF(P6&gt;4999,0.75,IF(P6&gt;2499,0.5,IF(P6&gt;999,0.25,0))))</f>
        <v>0.25</v>
      </c>
      <c r="R6" s="123">
        <f t="shared" si="2"/>
        <v>0.17823608362566928</v>
      </c>
      <c r="S6" s="122">
        <f t="shared" ref="S6:S69" si="5">IF(R6&gt;0.9999,1,IF(R6&gt;0.7499,0.75,IF(R6&gt;0.4999,0.5,IF(R6&gt;0.2499,0.25,0))))</f>
        <v>0</v>
      </c>
      <c r="T6" s="122">
        <f t="shared" ref="T6:T69" si="6">IF(L6&gt;49.99,1,IF(L6&gt;39.99,0.75,IF(L6&gt;29.99,0.5,IF(L6&gt;19.99,0.25,0))))</f>
        <v>0.75</v>
      </c>
      <c r="U6" s="122">
        <f t="shared" ref="U6:U69" si="7">IF(I6&gt;1999,1,IF(I6&gt;999,0.75,IF(I6&gt;499,0.5,IF(I6&gt;0,0.25,0))))</f>
        <v>0.25</v>
      </c>
      <c r="V6" s="124">
        <f t="shared" si="3"/>
        <v>0.3125</v>
      </c>
      <c r="W6" s="125">
        <v>1</v>
      </c>
    </row>
    <row r="7" spans="1:24" s="125" customFormat="1" ht="10.5" customHeight="1" x14ac:dyDescent="0.2">
      <c r="A7" s="129" t="s">
        <v>570</v>
      </c>
      <c r="B7" s="129" t="s">
        <v>534</v>
      </c>
      <c r="C7" s="120" t="s">
        <v>558</v>
      </c>
      <c r="D7" s="145" t="s">
        <v>571</v>
      </c>
      <c r="E7" s="121">
        <v>422</v>
      </c>
      <c r="F7" s="121">
        <v>1640</v>
      </c>
      <c r="I7" s="125">
        <v>200</v>
      </c>
      <c r="J7" s="126">
        <v>12881.595512048974</v>
      </c>
      <c r="K7" s="127">
        <f t="shared" si="0"/>
        <v>2740.7650025636112</v>
      </c>
      <c r="L7" s="128">
        <v>36.090000000000003</v>
      </c>
      <c r="O7" s="123"/>
      <c r="P7" s="122">
        <f t="shared" si="1"/>
        <v>2062</v>
      </c>
      <c r="Q7" s="122">
        <f t="shared" si="4"/>
        <v>0.25</v>
      </c>
      <c r="R7" s="123">
        <f t="shared" si="2"/>
        <v>0.7523446913804287</v>
      </c>
      <c r="S7" s="122">
        <f t="shared" si="5"/>
        <v>0.75</v>
      </c>
      <c r="T7" s="122">
        <f t="shared" si="6"/>
        <v>0.5</v>
      </c>
      <c r="U7" s="122">
        <f t="shared" si="7"/>
        <v>0.25</v>
      </c>
      <c r="V7" s="124">
        <f t="shared" si="3"/>
        <v>0.4375</v>
      </c>
      <c r="W7" s="125">
        <v>1</v>
      </c>
    </row>
    <row r="8" spans="1:24" s="125" customFormat="1" ht="10.5" customHeight="1" x14ac:dyDescent="0.2">
      <c r="A8" s="129" t="s">
        <v>570</v>
      </c>
      <c r="B8" s="129" t="s">
        <v>534</v>
      </c>
      <c r="C8" s="120" t="s">
        <v>557</v>
      </c>
      <c r="D8" s="145" t="s">
        <v>533</v>
      </c>
      <c r="E8" s="121">
        <v>2607</v>
      </c>
      <c r="F8" s="121">
        <v>4187</v>
      </c>
      <c r="I8" s="125">
        <v>618</v>
      </c>
      <c r="J8" s="126">
        <v>23108.106580408366</v>
      </c>
      <c r="K8" s="127">
        <f t="shared" si="0"/>
        <v>4916.6184213634824</v>
      </c>
      <c r="L8" s="128">
        <v>26.47</v>
      </c>
      <c r="O8" s="123"/>
      <c r="P8" s="122">
        <f t="shared" si="1"/>
        <v>6794</v>
      </c>
      <c r="Q8" s="122">
        <f t="shared" si="4"/>
        <v>0.75</v>
      </c>
      <c r="R8" s="123">
        <f t="shared" si="2"/>
        <v>1.3818440679632567</v>
      </c>
      <c r="S8" s="122">
        <f t="shared" si="5"/>
        <v>1</v>
      </c>
      <c r="T8" s="122">
        <f t="shared" si="6"/>
        <v>0.25</v>
      </c>
      <c r="U8" s="122">
        <f t="shared" si="7"/>
        <v>0.5</v>
      </c>
      <c r="V8" s="124">
        <f t="shared" si="3"/>
        <v>0.625</v>
      </c>
      <c r="W8" s="125">
        <v>1</v>
      </c>
    </row>
    <row r="9" spans="1:24" s="125" customFormat="1" ht="10.5" customHeight="1" x14ac:dyDescent="0.2">
      <c r="A9" s="129" t="s">
        <v>570</v>
      </c>
      <c r="B9" s="129" t="s">
        <v>534</v>
      </c>
      <c r="C9" s="120" t="s">
        <v>556</v>
      </c>
      <c r="D9" s="145" t="s">
        <v>532</v>
      </c>
      <c r="E9" s="121">
        <v>5021</v>
      </c>
      <c r="F9" s="121">
        <v>8325</v>
      </c>
      <c r="I9" s="125">
        <v>4500</v>
      </c>
      <c r="J9" s="126">
        <v>46459.64999856332</v>
      </c>
      <c r="K9" s="127">
        <f t="shared" si="0"/>
        <v>9885.0319145879403</v>
      </c>
      <c r="L9" s="128">
        <v>28.43</v>
      </c>
      <c r="O9" s="123"/>
      <c r="P9" s="122">
        <f t="shared" si="1"/>
        <v>13346</v>
      </c>
      <c r="Q9" s="122">
        <f t="shared" si="4"/>
        <v>1</v>
      </c>
      <c r="R9" s="123">
        <f t="shared" si="2"/>
        <v>1.3501220952361823</v>
      </c>
      <c r="S9" s="122">
        <f t="shared" si="5"/>
        <v>1</v>
      </c>
      <c r="T9" s="122">
        <f t="shared" si="6"/>
        <v>0.25</v>
      </c>
      <c r="U9" s="122">
        <f t="shared" si="7"/>
        <v>1</v>
      </c>
      <c r="V9" s="124">
        <f t="shared" si="3"/>
        <v>0.8125</v>
      </c>
      <c r="W9" s="125">
        <v>1</v>
      </c>
    </row>
    <row r="10" spans="1:24" s="125" customFormat="1" ht="10.5" customHeight="1" x14ac:dyDescent="0.2">
      <c r="A10" s="129" t="s">
        <v>570</v>
      </c>
      <c r="B10" s="129" t="s">
        <v>534</v>
      </c>
      <c r="C10" s="120" t="s">
        <v>555</v>
      </c>
      <c r="D10" s="145" t="s">
        <v>572</v>
      </c>
      <c r="E10" s="121">
        <v>1478</v>
      </c>
      <c r="F10" s="121">
        <v>3000</v>
      </c>
      <c r="I10" s="125">
        <v>2164</v>
      </c>
      <c r="J10" s="126">
        <v>21144.382755919127</v>
      </c>
      <c r="K10" s="127">
        <f t="shared" si="0"/>
        <v>4498.8048416849206</v>
      </c>
      <c r="L10" s="128">
        <v>28.47</v>
      </c>
      <c r="O10" s="123"/>
      <c r="P10" s="122">
        <f t="shared" si="1"/>
        <v>4478</v>
      </c>
      <c r="Q10" s="122">
        <f t="shared" si="4"/>
        <v>0.5</v>
      </c>
      <c r="R10" s="130">
        <f t="shared" si="2"/>
        <v>0.99537547361642642</v>
      </c>
      <c r="S10" s="122">
        <f t="shared" si="5"/>
        <v>0.75</v>
      </c>
      <c r="T10" s="122">
        <f t="shared" si="6"/>
        <v>0.25</v>
      </c>
      <c r="U10" s="122">
        <f t="shared" si="7"/>
        <v>1</v>
      </c>
      <c r="V10" s="124">
        <f t="shared" si="3"/>
        <v>0.625</v>
      </c>
      <c r="W10" s="125">
        <v>1</v>
      </c>
    </row>
    <row r="11" spans="1:24" s="125" customFormat="1" ht="10.5" customHeight="1" x14ac:dyDescent="0.2">
      <c r="A11" s="129" t="s">
        <v>570</v>
      </c>
      <c r="B11" s="129" t="s">
        <v>534</v>
      </c>
      <c r="C11" s="120" t="s">
        <v>554</v>
      </c>
      <c r="D11" s="145" t="s">
        <v>573</v>
      </c>
      <c r="E11" s="121">
        <v>426</v>
      </c>
      <c r="F11" s="121">
        <v>448</v>
      </c>
      <c r="I11" s="125">
        <v>0</v>
      </c>
      <c r="J11" s="126">
        <v>23637.175974444301</v>
      </c>
      <c r="K11" s="127">
        <f t="shared" si="0"/>
        <v>5029.1863775413403</v>
      </c>
      <c r="L11" s="128">
        <v>20.37</v>
      </c>
      <c r="O11" s="123"/>
      <c r="P11" s="122">
        <f t="shared" si="1"/>
        <v>874</v>
      </c>
      <c r="Q11" s="122">
        <f t="shared" si="4"/>
        <v>0</v>
      </c>
      <c r="R11" s="123">
        <f t="shared" si="2"/>
        <v>0.17378556577322146</v>
      </c>
      <c r="S11" s="122">
        <f t="shared" si="5"/>
        <v>0</v>
      </c>
      <c r="T11" s="122">
        <f t="shared" si="6"/>
        <v>0.25</v>
      </c>
      <c r="U11" s="122">
        <f t="shared" si="7"/>
        <v>0</v>
      </c>
      <c r="V11" s="124">
        <f t="shared" si="3"/>
        <v>6.25E-2</v>
      </c>
      <c r="W11" s="125">
        <v>1</v>
      </c>
    </row>
    <row r="12" spans="1:24" s="125" customFormat="1" ht="10.5" customHeight="1" x14ac:dyDescent="0.2">
      <c r="A12" s="129" t="s">
        <v>570</v>
      </c>
      <c r="B12" s="129" t="s">
        <v>534</v>
      </c>
      <c r="C12" s="120" t="s">
        <v>553</v>
      </c>
      <c r="D12" s="145" t="s">
        <v>574</v>
      </c>
      <c r="E12" s="121">
        <v>545</v>
      </c>
      <c r="F12" s="121">
        <v>567</v>
      </c>
      <c r="H12" s="139"/>
      <c r="I12" s="125">
        <v>1278</v>
      </c>
      <c r="J12" s="126">
        <v>15341.930485541276</v>
      </c>
      <c r="K12" s="127">
        <f t="shared" si="0"/>
        <v>3264.2405288385689</v>
      </c>
      <c r="L12" s="128">
        <v>18.100000000000001</v>
      </c>
      <c r="O12" s="123"/>
      <c r="P12" s="122">
        <f t="shared" si="1"/>
        <v>1112</v>
      </c>
      <c r="Q12" s="122">
        <f t="shared" si="4"/>
        <v>0.25</v>
      </c>
      <c r="R12" s="123">
        <f t="shared" si="2"/>
        <v>0.34066117069983642</v>
      </c>
      <c r="S12" s="122">
        <f t="shared" si="5"/>
        <v>0.25</v>
      </c>
      <c r="T12" s="122">
        <f t="shared" si="6"/>
        <v>0</v>
      </c>
      <c r="U12" s="122">
        <f t="shared" si="7"/>
        <v>0.75</v>
      </c>
      <c r="V12" s="124">
        <f t="shared" si="3"/>
        <v>0.3125</v>
      </c>
      <c r="W12" s="125">
        <v>1</v>
      </c>
    </row>
    <row r="13" spans="1:24" s="125" customFormat="1" ht="10.5" customHeight="1" x14ac:dyDescent="0.2">
      <c r="A13" s="129" t="s">
        <v>4</v>
      </c>
      <c r="B13" s="129" t="s">
        <v>5</v>
      </c>
      <c r="C13" s="120" t="s">
        <v>6</v>
      </c>
      <c r="D13" s="145" t="s">
        <v>459</v>
      </c>
      <c r="E13" s="121">
        <v>2065</v>
      </c>
      <c r="F13" s="121">
        <v>2797</v>
      </c>
      <c r="G13" s="121">
        <v>2065</v>
      </c>
      <c r="H13" s="121">
        <v>2797</v>
      </c>
      <c r="I13" s="121">
        <v>393</v>
      </c>
      <c r="J13" s="121">
        <v>25181.99609834293</v>
      </c>
      <c r="K13" s="121">
        <v>5358</v>
      </c>
      <c r="L13" s="131">
        <v>48.88</v>
      </c>
      <c r="M13" s="125">
        <f t="shared" ref="M13:M44" si="8">SUM(N13:O13)</f>
        <v>617</v>
      </c>
      <c r="N13" s="125">
        <v>0</v>
      </c>
      <c r="O13" s="125">
        <v>617</v>
      </c>
      <c r="P13" s="122">
        <f t="shared" si="1"/>
        <v>4245</v>
      </c>
      <c r="Q13" s="122">
        <f t="shared" si="4"/>
        <v>0.5</v>
      </c>
      <c r="R13" s="123">
        <f t="shared" si="2"/>
        <v>0.90742814483016054</v>
      </c>
      <c r="S13" s="122">
        <f t="shared" si="5"/>
        <v>0.75</v>
      </c>
      <c r="T13" s="122">
        <f t="shared" si="6"/>
        <v>0.75</v>
      </c>
      <c r="U13" s="122">
        <f t="shared" si="7"/>
        <v>0.25</v>
      </c>
      <c r="V13" s="124">
        <f t="shared" si="3"/>
        <v>0.5625</v>
      </c>
      <c r="W13" s="125">
        <v>1</v>
      </c>
    </row>
    <row r="14" spans="1:24" s="125" customFormat="1" ht="10.5" customHeight="1" x14ac:dyDescent="0.2">
      <c r="A14" s="129" t="s">
        <v>4</v>
      </c>
      <c r="B14" s="129" t="s">
        <v>5</v>
      </c>
      <c r="C14" s="120" t="s">
        <v>7</v>
      </c>
      <c r="D14" s="145" t="s">
        <v>458</v>
      </c>
      <c r="E14" s="121">
        <v>3007</v>
      </c>
      <c r="F14" s="121">
        <v>2593</v>
      </c>
      <c r="G14" s="121">
        <v>3007</v>
      </c>
      <c r="H14" s="121">
        <v>2593</v>
      </c>
      <c r="I14" s="121">
        <v>0</v>
      </c>
      <c r="J14" s="121">
        <v>28633.084488759261</v>
      </c>
      <c r="K14" s="121">
        <v>6092</v>
      </c>
      <c r="L14" s="131">
        <v>52.68</v>
      </c>
      <c r="M14" s="125">
        <f t="shared" si="8"/>
        <v>2420</v>
      </c>
      <c r="N14" s="125">
        <v>749</v>
      </c>
      <c r="O14" s="125">
        <v>1671</v>
      </c>
      <c r="P14" s="122">
        <f t="shared" si="1"/>
        <v>3180</v>
      </c>
      <c r="Q14" s="122">
        <f t="shared" si="4"/>
        <v>0.5</v>
      </c>
      <c r="R14" s="123">
        <f t="shared" si="2"/>
        <v>0.91923834537097837</v>
      </c>
      <c r="S14" s="122">
        <f t="shared" si="5"/>
        <v>0.75</v>
      </c>
      <c r="T14" s="122">
        <f t="shared" si="6"/>
        <v>1</v>
      </c>
      <c r="U14" s="122">
        <f t="shared" si="7"/>
        <v>0</v>
      </c>
      <c r="V14" s="124">
        <f t="shared" si="3"/>
        <v>0.5625</v>
      </c>
      <c r="W14" s="125">
        <v>1</v>
      </c>
    </row>
    <row r="15" spans="1:24" s="125" customFormat="1" ht="10.5" customHeight="1" x14ac:dyDescent="0.2">
      <c r="A15" s="129" t="s">
        <v>4</v>
      </c>
      <c r="B15" s="129" t="s">
        <v>5</v>
      </c>
      <c r="C15" s="120" t="s">
        <v>8</v>
      </c>
      <c r="D15" s="145" t="s">
        <v>457</v>
      </c>
      <c r="E15" s="121">
        <v>760</v>
      </c>
      <c r="F15" s="121">
        <v>982</v>
      </c>
      <c r="G15" s="121">
        <v>760</v>
      </c>
      <c r="H15" s="121">
        <v>982</v>
      </c>
      <c r="I15" s="121">
        <v>0</v>
      </c>
      <c r="J15" s="121">
        <v>40072.842405252188</v>
      </c>
      <c r="K15" s="121">
        <v>8526</v>
      </c>
      <c r="L15" s="131">
        <v>39.58</v>
      </c>
      <c r="M15" s="125">
        <f t="shared" si="8"/>
        <v>4141</v>
      </c>
      <c r="N15" s="125">
        <v>2360</v>
      </c>
      <c r="O15" s="125">
        <v>1781</v>
      </c>
      <c r="P15" s="122">
        <f t="shared" si="1"/>
        <v>-2399</v>
      </c>
      <c r="Q15" s="122">
        <f t="shared" si="4"/>
        <v>0</v>
      </c>
      <c r="R15" s="123">
        <f t="shared" si="2"/>
        <v>0.20431620924231761</v>
      </c>
      <c r="S15" s="122">
        <f t="shared" si="5"/>
        <v>0</v>
      </c>
      <c r="T15" s="122">
        <f t="shared" si="6"/>
        <v>0.5</v>
      </c>
      <c r="U15" s="122">
        <f t="shared" si="7"/>
        <v>0</v>
      </c>
      <c r="V15" s="124">
        <f t="shared" si="3"/>
        <v>0.125</v>
      </c>
      <c r="W15" s="125">
        <v>1</v>
      </c>
    </row>
    <row r="16" spans="1:24" s="125" customFormat="1" ht="10.5" customHeight="1" x14ac:dyDescent="0.2">
      <c r="A16" s="129" t="s">
        <v>4</v>
      </c>
      <c r="B16" s="129" t="s">
        <v>5</v>
      </c>
      <c r="C16" s="120" t="s">
        <v>9</v>
      </c>
      <c r="D16" s="145" t="s">
        <v>456</v>
      </c>
      <c r="E16" s="121">
        <v>2505</v>
      </c>
      <c r="F16" s="121">
        <v>2498</v>
      </c>
      <c r="G16" s="121">
        <v>2505</v>
      </c>
      <c r="H16" s="121">
        <v>2498</v>
      </c>
      <c r="I16" s="121">
        <v>1305</v>
      </c>
      <c r="J16" s="121">
        <v>31912.565982397711</v>
      </c>
      <c r="K16" s="121">
        <v>6790</v>
      </c>
      <c r="L16" s="131">
        <v>45.72</v>
      </c>
      <c r="M16" s="125">
        <f t="shared" si="8"/>
        <v>179</v>
      </c>
      <c r="N16" s="125">
        <v>74</v>
      </c>
      <c r="O16" s="125">
        <v>105</v>
      </c>
      <c r="P16" s="122">
        <f t="shared" si="1"/>
        <v>4824</v>
      </c>
      <c r="Q16" s="122">
        <f t="shared" si="4"/>
        <v>0.5</v>
      </c>
      <c r="R16" s="123">
        <f t="shared" si="2"/>
        <v>0.73681885125184099</v>
      </c>
      <c r="S16" s="122">
        <f t="shared" si="5"/>
        <v>0.5</v>
      </c>
      <c r="T16" s="122">
        <f t="shared" si="6"/>
        <v>0.75</v>
      </c>
      <c r="U16" s="122">
        <f t="shared" si="7"/>
        <v>0.75</v>
      </c>
      <c r="V16" s="124">
        <f t="shared" si="3"/>
        <v>0.625</v>
      </c>
      <c r="W16" s="125">
        <v>1</v>
      </c>
    </row>
    <row r="17" spans="1:23" s="125" customFormat="1" ht="10.5" customHeight="1" x14ac:dyDescent="0.2">
      <c r="A17" s="129" t="s">
        <v>4</v>
      </c>
      <c r="B17" s="129" t="s">
        <v>5</v>
      </c>
      <c r="C17" s="120" t="s">
        <v>10</v>
      </c>
      <c r="D17" s="145" t="s">
        <v>455</v>
      </c>
      <c r="E17" s="121">
        <v>2184</v>
      </c>
      <c r="F17" s="121">
        <v>192</v>
      </c>
      <c r="G17" s="121">
        <v>2101</v>
      </c>
      <c r="H17" s="121">
        <v>260</v>
      </c>
      <c r="I17" s="121">
        <v>474</v>
      </c>
      <c r="J17" s="121">
        <v>17857.645295375758</v>
      </c>
      <c r="K17" s="121">
        <v>3799</v>
      </c>
      <c r="L17" s="131">
        <v>47.04</v>
      </c>
      <c r="M17" s="125">
        <f t="shared" si="8"/>
        <v>0</v>
      </c>
      <c r="N17" s="125" t="s">
        <v>471</v>
      </c>
      <c r="O17" s="125" t="s">
        <v>471</v>
      </c>
      <c r="P17" s="122">
        <f t="shared" si="1"/>
        <v>2376</v>
      </c>
      <c r="Q17" s="122">
        <f t="shared" si="4"/>
        <v>0.25</v>
      </c>
      <c r="R17" s="123">
        <f t="shared" si="2"/>
        <v>0.62542774414319557</v>
      </c>
      <c r="S17" s="122">
        <f t="shared" si="5"/>
        <v>0.5</v>
      </c>
      <c r="T17" s="122">
        <f t="shared" si="6"/>
        <v>0.75</v>
      </c>
      <c r="U17" s="122">
        <f t="shared" si="7"/>
        <v>0.25</v>
      </c>
      <c r="V17" s="124">
        <f t="shared" si="3"/>
        <v>0.4375</v>
      </c>
      <c r="W17" s="125">
        <v>1</v>
      </c>
    </row>
    <row r="18" spans="1:23" s="125" customFormat="1" ht="10.5" customHeight="1" x14ac:dyDescent="0.2">
      <c r="A18" s="129" t="s">
        <v>4</v>
      </c>
      <c r="B18" s="129" t="s">
        <v>5</v>
      </c>
      <c r="C18" s="120" t="s">
        <v>11</v>
      </c>
      <c r="D18" s="145" t="s">
        <v>454</v>
      </c>
      <c r="E18" s="121">
        <v>3535</v>
      </c>
      <c r="F18" s="121">
        <v>507</v>
      </c>
      <c r="G18" s="121">
        <v>3242</v>
      </c>
      <c r="H18" s="121">
        <v>589</v>
      </c>
      <c r="I18" s="121">
        <v>533</v>
      </c>
      <c r="J18" s="121">
        <v>47669.86919757806</v>
      </c>
      <c r="K18" s="121">
        <v>10143</v>
      </c>
      <c r="L18" s="131">
        <v>39.590000000000003</v>
      </c>
      <c r="M18" s="125">
        <f t="shared" si="8"/>
        <v>0</v>
      </c>
      <c r="N18" s="125" t="s">
        <v>471</v>
      </c>
      <c r="O18" s="125" t="s">
        <v>471</v>
      </c>
      <c r="P18" s="122">
        <f t="shared" si="1"/>
        <v>4042</v>
      </c>
      <c r="Q18" s="122">
        <f t="shared" si="4"/>
        <v>0.5</v>
      </c>
      <c r="R18" s="123">
        <f t="shared" si="2"/>
        <v>0.3985014295573302</v>
      </c>
      <c r="S18" s="122">
        <f t="shared" si="5"/>
        <v>0.25</v>
      </c>
      <c r="T18" s="122">
        <f t="shared" si="6"/>
        <v>0.5</v>
      </c>
      <c r="U18" s="122">
        <f t="shared" si="7"/>
        <v>0.5</v>
      </c>
      <c r="V18" s="124">
        <f t="shared" si="3"/>
        <v>0.4375</v>
      </c>
      <c r="W18" s="125">
        <v>1</v>
      </c>
    </row>
    <row r="19" spans="1:23" s="125" customFormat="1" ht="10.5" customHeight="1" x14ac:dyDescent="0.2">
      <c r="A19" s="129" t="s">
        <v>4</v>
      </c>
      <c r="B19" s="129" t="s">
        <v>5</v>
      </c>
      <c r="C19" s="120" t="s">
        <v>12</v>
      </c>
      <c r="D19" s="145" t="s">
        <v>453</v>
      </c>
      <c r="E19" s="121">
        <v>9292</v>
      </c>
      <c r="F19" s="121">
        <v>2115</v>
      </c>
      <c r="G19" s="121">
        <v>7705</v>
      </c>
      <c r="H19" s="121">
        <v>2115</v>
      </c>
      <c r="I19" s="121">
        <v>1589</v>
      </c>
      <c r="J19" s="121">
        <v>78559.110617594837</v>
      </c>
      <c r="K19" s="121">
        <v>16715</v>
      </c>
      <c r="L19" s="131">
        <v>24.86</v>
      </c>
      <c r="M19" s="125">
        <f t="shared" si="8"/>
        <v>406</v>
      </c>
      <c r="N19" s="125">
        <v>0</v>
      </c>
      <c r="O19" s="125">
        <v>406</v>
      </c>
      <c r="P19" s="122">
        <f t="shared" si="1"/>
        <v>11001</v>
      </c>
      <c r="Q19" s="122">
        <f t="shared" si="4"/>
        <v>1</v>
      </c>
      <c r="R19" s="123">
        <f t="shared" si="2"/>
        <v>0.68244092132814838</v>
      </c>
      <c r="S19" s="122">
        <f t="shared" si="5"/>
        <v>0.5</v>
      </c>
      <c r="T19" s="122">
        <f t="shared" si="6"/>
        <v>0.25</v>
      </c>
      <c r="U19" s="122">
        <f t="shared" si="7"/>
        <v>0.75</v>
      </c>
      <c r="V19" s="124">
        <f t="shared" si="3"/>
        <v>0.625</v>
      </c>
      <c r="W19" s="125">
        <v>1</v>
      </c>
    </row>
    <row r="20" spans="1:23" s="125" customFormat="1" ht="10.5" customHeight="1" x14ac:dyDescent="0.2">
      <c r="A20" s="129" t="s">
        <v>4</v>
      </c>
      <c r="B20" s="129" t="s">
        <v>5</v>
      </c>
      <c r="C20" s="120" t="s">
        <v>13</v>
      </c>
      <c r="D20" s="145" t="s">
        <v>452</v>
      </c>
      <c r="E20" s="121">
        <v>2047</v>
      </c>
      <c r="F20" s="121">
        <v>529</v>
      </c>
      <c r="G20" s="121">
        <v>2074</v>
      </c>
      <c r="H20" s="121">
        <v>529</v>
      </c>
      <c r="I20" s="121">
        <v>0</v>
      </c>
      <c r="J20" s="121">
        <v>15284.594646755409</v>
      </c>
      <c r="K20" s="121">
        <v>3252</v>
      </c>
      <c r="L20" s="131">
        <v>39.090000000000003</v>
      </c>
      <c r="M20" s="125">
        <f t="shared" si="8"/>
        <v>159</v>
      </c>
      <c r="N20" s="125">
        <v>159</v>
      </c>
      <c r="O20" s="125">
        <v>0</v>
      </c>
      <c r="P20" s="122">
        <f t="shared" si="1"/>
        <v>2417</v>
      </c>
      <c r="Q20" s="122">
        <f t="shared" si="4"/>
        <v>0.25</v>
      </c>
      <c r="R20" s="123">
        <f t="shared" si="2"/>
        <v>0.79212792127921283</v>
      </c>
      <c r="S20" s="122">
        <f t="shared" si="5"/>
        <v>0.75</v>
      </c>
      <c r="T20" s="122">
        <f t="shared" si="6"/>
        <v>0.5</v>
      </c>
      <c r="U20" s="122">
        <f t="shared" si="7"/>
        <v>0</v>
      </c>
      <c r="V20" s="124">
        <f t="shared" si="3"/>
        <v>0.375</v>
      </c>
      <c r="W20" s="125">
        <v>1</v>
      </c>
    </row>
    <row r="21" spans="1:23" s="125" customFormat="1" ht="10.5" customHeight="1" x14ac:dyDescent="0.2">
      <c r="A21" s="129" t="s">
        <v>4</v>
      </c>
      <c r="B21" s="129" t="s">
        <v>5</v>
      </c>
      <c r="C21" s="120" t="s">
        <v>14</v>
      </c>
      <c r="D21" s="145" t="s">
        <v>451</v>
      </c>
      <c r="E21" s="121">
        <v>2694</v>
      </c>
      <c r="F21" s="121">
        <v>2888</v>
      </c>
      <c r="G21" s="121">
        <v>3295</v>
      </c>
      <c r="H21" s="121">
        <v>3655</v>
      </c>
      <c r="I21" s="121">
        <v>0</v>
      </c>
      <c r="J21" s="121">
        <v>29483.749351314596</v>
      </c>
      <c r="K21" s="121">
        <v>6273</v>
      </c>
      <c r="L21" s="131">
        <v>62.33</v>
      </c>
      <c r="M21" s="125">
        <f t="shared" si="8"/>
        <v>2206</v>
      </c>
      <c r="N21" s="125">
        <v>148</v>
      </c>
      <c r="O21" s="125">
        <v>2058</v>
      </c>
      <c r="P21" s="122">
        <f t="shared" si="1"/>
        <v>3376</v>
      </c>
      <c r="Q21" s="122">
        <f t="shared" si="4"/>
        <v>0.5</v>
      </c>
      <c r="R21" s="123">
        <f t="shared" si="2"/>
        <v>0.88984536904192568</v>
      </c>
      <c r="S21" s="122">
        <f t="shared" si="5"/>
        <v>0.75</v>
      </c>
      <c r="T21" s="122">
        <f t="shared" si="6"/>
        <v>1</v>
      </c>
      <c r="U21" s="122">
        <f t="shared" si="7"/>
        <v>0</v>
      </c>
      <c r="V21" s="124">
        <f t="shared" si="3"/>
        <v>0.5625</v>
      </c>
      <c r="W21" s="125">
        <v>1</v>
      </c>
    </row>
    <row r="22" spans="1:23" s="125" customFormat="1" ht="10.5" customHeight="1" x14ac:dyDescent="0.2">
      <c r="A22" s="129" t="s">
        <v>4</v>
      </c>
      <c r="B22" s="129" t="s">
        <v>5</v>
      </c>
      <c r="C22" s="120" t="s">
        <v>15</v>
      </c>
      <c r="D22" s="145" t="s">
        <v>450</v>
      </c>
      <c r="E22" s="121">
        <v>2209</v>
      </c>
      <c r="F22" s="121">
        <v>1807</v>
      </c>
      <c r="G22" s="121">
        <v>2036</v>
      </c>
      <c r="H22" s="121">
        <v>1804</v>
      </c>
      <c r="I22" s="121">
        <v>0</v>
      </c>
      <c r="J22" s="121">
        <v>19127.32577092246</v>
      </c>
      <c r="K22" s="121">
        <v>4070</v>
      </c>
      <c r="L22" s="131">
        <v>63.34</v>
      </c>
      <c r="M22" s="125">
        <f t="shared" si="8"/>
        <v>1777</v>
      </c>
      <c r="N22" s="125">
        <v>576</v>
      </c>
      <c r="O22" s="125">
        <v>1201</v>
      </c>
      <c r="P22" s="122">
        <f t="shared" si="1"/>
        <v>2239</v>
      </c>
      <c r="Q22" s="122">
        <f t="shared" si="4"/>
        <v>0.25</v>
      </c>
      <c r="R22" s="123">
        <f t="shared" si="2"/>
        <v>0.98673218673218677</v>
      </c>
      <c r="S22" s="122">
        <f t="shared" si="5"/>
        <v>0.75</v>
      </c>
      <c r="T22" s="122">
        <f t="shared" si="6"/>
        <v>1</v>
      </c>
      <c r="U22" s="122">
        <f t="shared" si="7"/>
        <v>0</v>
      </c>
      <c r="V22" s="124">
        <f t="shared" si="3"/>
        <v>0.5</v>
      </c>
      <c r="W22" s="125">
        <v>1</v>
      </c>
    </row>
    <row r="23" spans="1:23" s="125" customFormat="1" ht="10.5" customHeight="1" x14ac:dyDescent="0.2">
      <c r="A23" s="129" t="s">
        <v>4</v>
      </c>
      <c r="B23" s="129" t="s">
        <v>5</v>
      </c>
      <c r="C23" s="120" t="s">
        <v>16</v>
      </c>
      <c r="D23" s="145" t="s">
        <v>449</v>
      </c>
      <c r="E23" s="121">
        <v>3955</v>
      </c>
      <c r="F23" s="121">
        <v>744</v>
      </c>
      <c r="G23" s="121">
        <v>4203</v>
      </c>
      <c r="H23" s="121">
        <v>696</v>
      </c>
      <c r="I23" s="121">
        <v>802</v>
      </c>
      <c r="J23" s="121">
        <v>26805.418397922545</v>
      </c>
      <c r="K23" s="121">
        <v>5703</v>
      </c>
      <c r="L23" s="131">
        <v>48.94</v>
      </c>
      <c r="M23" s="125">
        <f t="shared" si="8"/>
        <v>274</v>
      </c>
      <c r="N23" s="125">
        <v>80</v>
      </c>
      <c r="O23" s="125">
        <v>194</v>
      </c>
      <c r="P23" s="122">
        <f t="shared" si="1"/>
        <v>4425</v>
      </c>
      <c r="Q23" s="122">
        <f t="shared" si="4"/>
        <v>0.5</v>
      </c>
      <c r="R23" s="123">
        <f t="shared" si="2"/>
        <v>0.82395230580396284</v>
      </c>
      <c r="S23" s="122">
        <f t="shared" si="5"/>
        <v>0.75</v>
      </c>
      <c r="T23" s="122">
        <f t="shared" si="6"/>
        <v>0.75</v>
      </c>
      <c r="U23" s="122">
        <f t="shared" si="7"/>
        <v>0.5</v>
      </c>
      <c r="V23" s="124">
        <f t="shared" si="3"/>
        <v>0.625</v>
      </c>
      <c r="W23" s="125">
        <v>1</v>
      </c>
    </row>
    <row r="24" spans="1:23" s="125" customFormat="1" ht="10.5" customHeight="1" x14ac:dyDescent="0.2">
      <c r="A24" s="129" t="s">
        <v>4</v>
      </c>
      <c r="B24" s="129" t="s">
        <v>5</v>
      </c>
      <c r="C24" s="120" t="s">
        <v>17</v>
      </c>
      <c r="D24" s="145" t="s">
        <v>448</v>
      </c>
      <c r="E24" s="121">
        <v>1763</v>
      </c>
      <c r="F24" s="121">
        <v>153</v>
      </c>
      <c r="G24" s="121">
        <v>2990</v>
      </c>
      <c r="H24" s="121">
        <v>153</v>
      </c>
      <c r="I24" s="121">
        <v>402</v>
      </c>
      <c r="J24" s="121">
        <v>48229.960418963499</v>
      </c>
      <c r="K24" s="121">
        <v>10262</v>
      </c>
      <c r="L24" s="131">
        <v>24.75</v>
      </c>
      <c r="M24" s="125">
        <f t="shared" si="8"/>
        <v>0</v>
      </c>
      <c r="N24" s="125" t="s">
        <v>471</v>
      </c>
      <c r="O24" s="125" t="s">
        <v>471</v>
      </c>
      <c r="P24" s="122">
        <f t="shared" si="1"/>
        <v>1916</v>
      </c>
      <c r="Q24" s="122">
        <f t="shared" si="4"/>
        <v>0.25</v>
      </c>
      <c r="R24" s="123">
        <f t="shared" si="2"/>
        <v>0.18670824400701619</v>
      </c>
      <c r="S24" s="122">
        <f t="shared" si="5"/>
        <v>0</v>
      </c>
      <c r="T24" s="122">
        <f t="shared" si="6"/>
        <v>0.25</v>
      </c>
      <c r="U24" s="122">
        <f t="shared" si="7"/>
        <v>0.25</v>
      </c>
      <c r="V24" s="124">
        <f t="shared" si="3"/>
        <v>0.1875</v>
      </c>
      <c r="W24" s="125">
        <v>1</v>
      </c>
    </row>
    <row r="25" spans="1:23" s="125" customFormat="1" ht="10.5" customHeight="1" x14ac:dyDescent="0.2">
      <c r="A25" s="129" t="s">
        <v>4</v>
      </c>
      <c r="B25" s="129" t="s">
        <v>5</v>
      </c>
      <c r="C25" s="120" t="s">
        <v>18</v>
      </c>
      <c r="D25" s="145" t="s">
        <v>447</v>
      </c>
      <c r="E25" s="121">
        <v>4203</v>
      </c>
      <c r="F25" s="121">
        <v>835</v>
      </c>
      <c r="G25" s="121">
        <v>1763</v>
      </c>
      <c r="H25" s="121">
        <v>826</v>
      </c>
      <c r="I25" s="121">
        <v>0</v>
      </c>
      <c r="J25" s="121">
        <v>25380.975874361447</v>
      </c>
      <c r="K25" s="121">
        <v>5400</v>
      </c>
      <c r="L25" s="131">
        <v>43.26</v>
      </c>
      <c r="M25" s="125">
        <f t="shared" si="8"/>
        <v>915</v>
      </c>
      <c r="N25" s="125">
        <v>56</v>
      </c>
      <c r="O25" s="125">
        <v>859</v>
      </c>
      <c r="P25" s="122">
        <f t="shared" si="1"/>
        <v>4123</v>
      </c>
      <c r="Q25" s="122">
        <f t="shared" si="4"/>
        <v>0.5</v>
      </c>
      <c r="R25" s="123">
        <f t="shared" si="2"/>
        <v>0.93296296296296299</v>
      </c>
      <c r="S25" s="122">
        <f t="shared" si="5"/>
        <v>0.75</v>
      </c>
      <c r="T25" s="122">
        <f t="shared" si="6"/>
        <v>0.75</v>
      </c>
      <c r="U25" s="122">
        <f t="shared" si="7"/>
        <v>0</v>
      </c>
      <c r="V25" s="124">
        <f t="shared" si="3"/>
        <v>0.5</v>
      </c>
      <c r="W25" s="125">
        <v>1</v>
      </c>
    </row>
    <row r="26" spans="1:23" s="125" customFormat="1" ht="10.5" customHeight="1" x14ac:dyDescent="0.2">
      <c r="A26" s="129" t="s">
        <v>4</v>
      </c>
      <c r="B26" s="129" t="s">
        <v>5</v>
      </c>
      <c r="C26" s="120" t="s">
        <v>19</v>
      </c>
      <c r="D26" s="145" t="s">
        <v>446</v>
      </c>
      <c r="E26" s="121">
        <v>2621</v>
      </c>
      <c r="F26" s="121">
        <v>184</v>
      </c>
      <c r="G26" s="121">
        <v>2621</v>
      </c>
      <c r="H26" s="121">
        <v>184</v>
      </c>
      <c r="I26" s="121">
        <v>1068</v>
      </c>
      <c r="J26" s="121">
        <v>32691.6402377083</v>
      </c>
      <c r="K26" s="121">
        <v>6956</v>
      </c>
      <c r="L26" s="131">
        <v>36.85</v>
      </c>
      <c r="M26" s="125">
        <f t="shared" si="8"/>
        <v>0</v>
      </c>
      <c r="N26" s="125" t="s">
        <v>471</v>
      </c>
      <c r="O26" s="125" t="s">
        <v>471</v>
      </c>
      <c r="P26" s="122">
        <f t="shared" si="1"/>
        <v>2805</v>
      </c>
      <c r="Q26" s="122">
        <f t="shared" si="4"/>
        <v>0.5</v>
      </c>
      <c r="R26" s="123">
        <f t="shared" si="2"/>
        <v>0.4032489936745256</v>
      </c>
      <c r="S26" s="122">
        <f t="shared" si="5"/>
        <v>0.25</v>
      </c>
      <c r="T26" s="122">
        <f t="shared" si="6"/>
        <v>0.5</v>
      </c>
      <c r="U26" s="122">
        <f t="shared" si="7"/>
        <v>0.75</v>
      </c>
      <c r="V26" s="124">
        <f t="shared" si="3"/>
        <v>0.5</v>
      </c>
      <c r="W26" s="125">
        <v>1</v>
      </c>
    </row>
    <row r="27" spans="1:23" s="125" customFormat="1" ht="10.5" customHeight="1" x14ac:dyDescent="0.2">
      <c r="A27" s="129" t="s">
        <v>4</v>
      </c>
      <c r="B27" s="129" t="s">
        <v>5</v>
      </c>
      <c r="C27" s="120" t="s">
        <v>20</v>
      </c>
      <c r="D27" s="145" t="s">
        <v>445</v>
      </c>
      <c r="E27" s="121">
        <v>5121</v>
      </c>
      <c r="F27" s="121">
        <v>3575</v>
      </c>
      <c r="G27" s="121">
        <v>4538</v>
      </c>
      <c r="H27" s="121">
        <v>3359</v>
      </c>
      <c r="I27" s="121">
        <v>8398</v>
      </c>
      <c r="J27" s="121">
        <v>44335.641945458316</v>
      </c>
      <c r="K27" s="121">
        <v>9433</v>
      </c>
      <c r="L27" s="131">
        <v>42.04</v>
      </c>
      <c r="M27" s="125">
        <f t="shared" si="8"/>
        <v>2546</v>
      </c>
      <c r="N27" s="125">
        <v>646</v>
      </c>
      <c r="O27" s="125">
        <v>1900</v>
      </c>
      <c r="P27" s="122">
        <f t="shared" si="1"/>
        <v>6150</v>
      </c>
      <c r="Q27" s="122">
        <f t="shared" si="4"/>
        <v>0.75</v>
      </c>
      <c r="R27" s="123">
        <f t="shared" si="2"/>
        <v>0.92187003074313578</v>
      </c>
      <c r="S27" s="122">
        <f t="shared" si="5"/>
        <v>0.75</v>
      </c>
      <c r="T27" s="122">
        <f t="shared" si="6"/>
        <v>0.75</v>
      </c>
      <c r="U27" s="122">
        <f t="shared" si="7"/>
        <v>1</v>
      </c>
      <c r="V27" s="124">
        <f t="shared" si="3"/>
        <v>0.8125</v>
      </c>
      <c r="W27" s="125">
        <v>1</v>
      </c>
    </row>
    <row r="28" spans="1:23" s="125" customFormat="1" ht="10.5" customHeight="1" x14ac:dyDescent="0.2">
      <c r="A28" s="129" t="s">
        <v>4</v>
      </c>
      <c r="B28" s="129" t="s">
        <v>5</v>
      </c>
      <c r="C28" s="120" t="s">
        <v>21</v>
      </c>
      <c r="D28" s="145" t="s">
        <v>444</v>
      </c>
      <c r="E28" s="121">
        <v>3976</v>
      </c>
      <c r="F28" s="121">
        <v>919</v>
      </c>
      <c r="G28" s="121">
        <v>3976</v>
      </c>
      <c r="H28" s="121">
        <v>919</v>
      </c>
      <c r="I28" s="121">
        <v>354</v>
      </c>
      <c r="J28" s="121">
        <v>31438.804610925057</v>
      </c>
      <c r="K28" s="121">
        <v>6689</v>
      </c>
      <c r="L28" s="131">
        <v>24.35</v>
      </c>
      <c r="M28" s="125">
        <f t="shared" si="8"/>
        <v>471</v>
      </c>
      <c r="N28" s="125">
        <v>87</v>
      </c>
      <c r="O28" s="125">
        <v>384</v>
      </c>
      <c r="P28" s="122">
        <f t="shared" si="1"/>
        <v>4424</v>
      </c>
      <c r="Q28" s="122">
        <f t="shared" si="4"/>
        <v>0.5</v>
      </c>
      <c r="R28" s="123">
        <f t="shared" si="2"/>
        <v>0.73179847510838691</v>
      </c>
      <c r="S28" s="122">
        <f t="shared" si="5"/>
        <v>0.5</v>
      </c>
      <c r="T28" s="122">
        <f t="shared" si="6"/>
        <v>0.25</v>
      </c>
      <c r="U28" s="122">
        <f t="shared" si="7"/>
        <v>0.25</v>
      </c>
      <c r="V28" s="124">
        <f t="shared" si="3"/>
        <v>0.375</v>
      </c>
      <c r="W28" s="125">
        <v>1</v>
      </c>
    </row>
    <row r="29" spans="1:23" s="125" customFormat="1" ht="10.5" customHeight="1" x14ac:dyDescent="0.2">
      <c r="A29" s="129" t="s">
        <v>4</v>
      </c>
      <c r="B29" s="129" t="s">
        <v>5</v>
      </c>
      <c r="C29" s="120" t="s">
        <v>22</v>
      </c>
      <c r="D29" s="145" t="s">
        <v>443</v>
      </c>
      <c r="E29" s="121">
        <v>3256</v>
      </c>
      <c r="F29" s="121">
        <v>358</v>
      </c>
      <c r="G29" s="121">
        <v>3256</v>
      </c>
      <c r="H29" s="121">
        <v>358</v>
      </c>
      <c r="I29" s="121">
        <v>630</v>
      </c>
      <c r="J29" s="121">
        <v>21347.687398557613</v>
      </c>
      <c r="K29" s="121">
        <v>4542</v>
      </c>
      <c r="L29" s="131">
        <v>42.5</v>
      </c>
      <c r="M29" s="125">
        <f t="shared" si="8"/>
        <v>69</v>
      </c>
      <c r="N29" s="125">
        <v>0</v>
      </c>
      <c r="O29" s="125">
        <v>69</v>
      </c>
      <c r="P29" s="122">
        <f t="shared" si="1"/>
        <v>3545</v>
      </c>
      <c r="Q29" s="122">
        <f t="shared" si="4"/>
        <v>0.5</v>
      </c>
      <c r="R29" s="123">
        <f t="shared" si="2"/>
        <v>0.79568472038749449</v>
      </c>
      <c r="S29" s="122">
        <f t="shared" si="5"/>
        <v>0.75</v>
      </c>
      <c r="T29" s="122">
        <f t="shared" si="6"/>
        <v>0.75</v>
      </c>
      <c r="U29" s="122">
        <f t="shared" si="7"/>
        <v>0.5</v>
      </c>
      <c r="V29" s="124">
        <f t="shared" si="3"/>
        <v>0.625</v>
      </c>
      <c r="W29" s="125">
        <v>1</v>
      </c>
    </row>
    <row r="30" spans="1:23" s="125" customFormat="1" ht="10.5" customHeight="1" x14ac:dyDescent="0.2">
      <c r="A30" s="129" t="s">
        <v>4</v>
      </c>
      <c r="B30" s="129" t="s">
        <v>23</v>
      </c>
      <c r="C30" s="120" t="s">
        <v>24</v>
      </c>
      <c r="D30" s="145" t="s">
        <v>442</v>
      </c>
      <c r="E30" s="121">
        <v>2695</v>
      </c>
      <c r="F30" s="121">
        <v>2257</v>
      </c>
      <c r="G30" s="121">
        <v>2643</v>
      </c>
      <c r="H30" s="121">
        <v>1281</v>
      </c>
      <c r="I30" s="121">
        <v>2025</v>
      </c>
      <c r="J30" s="121">
        <v>22736.013465059368</v>
      </c>
      <c r="K30" s="121">
        <v>4837</v>
      </c>
      <c r="L30" s="131">
        <v>46.25</v>
      </c>
      <c r="M30" s="125">
        <f t="shared" si="8"/>
        <v>1919</v>
      </c>
      <c r="N30" s="125">
        <v>534</v>
      </c>
      <c r="O30" s="125">
        <v>1385</v>
      </c>
      <c r="P30" s="122">
        <f t="shared" si="1"/>
        <v>3033</v>
      </c>
      <c r="Q30" s="122">
        <f t="shared" si="4"/>
        <v>0.5</v>
      </c>
      <c r="R30" s="123">
        <f t="shared" si="2"/>
        <v>1.0237750671904073</v>
      </c>
      <c r="S30" s="122">
        <f t="shared" si="5"/>
        <v>1</v>
      </c>
      <c r="T30" s="122">
        <f t="shared" si="6"/>
        <v>0.75</v>
      </c>
      <c r="U30" s="122">
        <f t="shared" si="7"/>
        <v>1</v>
      </c>
      <c r="V30" s="124">
        <f t="shared" si="3"/>
        <v>0.8125</v>
      </c>
      <c r="W30" s="125">
        <v>1</v>
      </c>
    </row>
    <row r="31" spans="1:23" s="125" customFormat="1" ht="10.5" customHeight="1" x14ac:dyDescent="0.2">
      <c r="A31" s="129" t="s">
        <v>4</v>
      </c>
      <c r="B31" s="129" t="s">
        <v>23</v>
      </c>
      <c r="C31" s="120" t="s">
        <v>25</v>
      </c>
      <c r="D31" s="145" t="s">
        <v>441</v>
      </c>
      <c r="E31" s="121">
        <v>649</v>
      </c>
      <c r="F31" s="121">
        <v>26</v>
      </c>
      <c r="G31" s="121">
        <v>0</v>
      </c>
      <c r="H31" s="121">
        <v>0</v>
      </c>
      <c r="I31" s="121">
        <v>0</v>
      </c>
      <c r="J31" s="121">
        <v>13372.221558990375</v>
      </c>
      <c r="K31" s="121">
        <v>2845</v>
      </c>
      <c r="L31" s="131">
        <v>25.84</v>
      </c>
      <c r="M31" s="125">
        <f t="shared" si="8"/>
        <v>0</v>
      </c>
      <c r="N31" s="125" t="s">
        <v>471</v>
      </c>
      <c r="O31" s="125" t="s">
        <v>471</v>
      </c>
      <c r="P31" s="122">
        <f t="shared" si="1"/>
        <v>675</v>
      </c>
      <c r="Q31" s="122">
        <f t="shared" si="4"/>
        <v>0</v>
      </c>
      <c r="R31" s="123">
        <f t="shared" si="2"/>
        <v>0.23725834797891038</v>
      </c>
      <c r="S31" s="122">
        <f t="shared" si="5"/>
        <v>0</v>
      </c>
      <c r="T31" s="122">
        <f t="shared" si="6"/>
        <v>0.25</v>
      </c>
      <c r="U31" s="122">
        <f t="shared" si="7"/>
        <v>0</v>
      </c>
      <c r="V31" s="124">
        <f t="shared" si="3"/>
        <v>6.25E-2</v>
      </c>
    </row>
    <row r="32" spans="1:23" s="125" customFormat="1" ht="10.5" customHeight="1" x14ac:dyDescent="0.2">
      <c r="A32" s="129" t="s">
        <v>4</v>
      </c>
      <c r="B32" s="129" t="s">
        <v>23</v>
      </c>
      <c r="C32" s="120" t="s">
        <v>26</v>
      </c>
      <c r="D32" s="145" t="s">
        <v>440</v>
      </c>
      <c r="E32" s="121">
        <v>3919</v>
      </c>
      <c r="F32" s="121">
        <v>854</v>
      </c>
      <c r="G32" s="121">
        <v>3919</v>
      </c>
      <c r="H32" s="121">
        <v>854</v>
      </c>
      <c r="I32" s="121">
        <v>2603</v>
      </c>
      <c r="J32" s="121">
        <v>33687.932878837004</v>
      </c>
      <c r="K32" s="121">
        <v>7168</v>
      </c>
      <c r="L32" s="131">
        <v>39.67</v>
      </c>
      <c r="M32" s="125">
        <f t="shared" si="8"/>
        <v>0</v>
      </c>
      <c r="N32" s="125" t="s">
        <v>471</v>
      </c>
      <c r="O32" s="125" t="s">
        <v>471</v>
      </c>
      <c r="P32" s="122">
        <f t="shared" si="1"/>
        <v>4773</v>
      </c>
      <c r="Q32" s="122">
        <f t="shared" si="4"/>
        <v>0.5</v>
      </c>
      <c r="R32" s="123">
        <f t="shared" si="2"/>
        <v>0.6658761160714286</v>
      </c>
      <c r="S32" s="122">
        <f t="shared" si="5"/>
        <v>0.5</v>
      </c>
      <c r="T32" s="122">
        <f t="shared" si="6"/>
        <v>0.5</v>
      </c>
      <c r="U32" s="122">
        <f t="shared" si="7"/>
        <v>1</v>
      </c>
      <c r="V32" s="124">
        <f t="shared" si="3"/>
        <v>0.625</v>
      </c>
      <c r="W32" s="125">
        <v>1</v>
      </c>
    </row>
    <row r="33" spans="1:23" s="125" customFormat="1" ht="10.5" customHeight="1" x14ac:dyDescent="0.2">
      <c r="A33" s="129" t="s">
        <v>4</v>
      </c>
      <c r="B33" s="129" t="s">
        <v>23</v>
      </c>
      <c r="C33" s="120" t="s">
        <v>27</v>
      </c>
      <c r="D33" s="145" t="s">
        <v>439</v>
      </c>
      <c r="E33" s="121">
        <v>1763</v>
      </c>
      <c r="F33" s="121">
        <v>889</v>
      </c>
      <c r="G33" s="121">
        <v>1763</v>
      </c>
      <c r="H33" s="121">
        <v>889</v>
      </c>
      <c r="I33" s="121">
        <v>0</v>
      </c>
      <c r="J33" s="121">
        <v>31372.044113486743</v>
      </c>
      <c r="K33" s="121">
        <v>6675</v>
      </c>
      <c r="L33" s="131">
        <v>49.73</v>
      </c>
      <c r="M33" s="125">
        <f t="shared" si="8"/>
        <v>0</v>
      </c>
      <c r="N33" s="125" t="s">
        <v>471</v>
      </c>
      <c r="O33" s="125" t="s">
        <v>471</v>
      </c>
      <c r="P33" s="122">
        <f t="shared" si="1"/>
        <v>2652</v>
      </c>
      <c r="Q33" s="122">
        <f t="shared" si="4"/>
        <v>0.5</v>
      </c>
      <c r="R33" s="123">
        <f t="shared" si="2"/>
        <v>0.39730337078651684</v>
      </c>
      <c r="S33" s="122">
        <f t="shared" si="5"/>
        <v>0.25</v>
      </c>
      <c r="T33" s="122">
        <f t="shared" si="6"/>
        <v>0.75</v>
      </c>
      <c r="U33" s="122">
        <f t="shared" si="7"/>
        <v>0</v>
      </c>
      <c r="V33" s="124">
        <f t="shared" si="3"/>
        <v>0.375</v>
      </c>
      <c r="W33" s="125">
        <v>1</v>
      </c>
    </row>
    <row r="34" spans="1:23" s="125" customFormat="1" ht="10.5" customHeight="1" x14ac:dyDescent="0.2">
      <c r="A34" s="129" t="s">
        <v>4</v>
      </c>
      <c r="B34" s="129" t="s">
        <v>23</v>
      </c>
      <c r="C34" s="120" t="s">
        <v>28</v>
      </c>
      <c r="D34" s="145" t="s">
        <v>438</v>
      </c>
      <c r="E34" s="121">
        <v>5700</v>
      </c>
      <c r="F34" s="121">
        <v>1974</v>
      </c>
      <c r="G34" s="121">
        <v>5371</v>
      </c>
      <c r="H34" s="121">
        <v>1857</v>
      </c>
      <c r="I34" s="121">
        <v>1974</v>
      </c>
      <c r="J34" s="121">
        <v>40811.01365305674</v>
      </c>
      <c r="K34" s="121">
        <v>8683</v>
      </c>
      <c r="L34" s="131">
        <v>37.229999999999997</v>
      </c>
      <c r="M34" s="125">
        <f t="shared" si="8"/>
        <v>784</v>
      </c>
      <c r="N34" s="125">
        <v>155</v>
      </c>
      <c r="O34" s="125">
        <v>629</v>
      </c>
      <c r="P34" s="122">
        <f t="shared" si="1"/>
        <v>6890</v>
      </c>
      <c r="Q34" s="122">
        <f t="shared" si="4"/>
        <v>0.75</v>
      </c>
      <c r="R34" s="123">
        <f t="shared" si="2"/>
        <v>0.88379592306806398</v>
      </c>
      <c r="S34" s="122">
        <f t="shared" si="5"/>
        <v>0.75</v>
      </c>
      <c r="T34" s="122">
        <f t="shared" si="6"/>
        <v>0.5</v>
      </c>
      <c r="U34" s="122">
        <f t="shared" si="7"/>
        <v>0.75</v>
      </c>
      <c r="V34" s="124">
        <f t="shared" si="3"/>
        <v>0.6875</v>
      </c>
      <c r="W34" s="125">
        <v>1</v>
      </c>
    </row>
    <row r="35" spans="1:23" s="125" customFormat="1" ht="10.5" customHeight="1" x14ac:dyDescent="0.2">
      <c r="A35" s="129" t="s">
        <v>4</v>
      </c>
      <c r="B35" s="129" t="s">
        <v>23</v>
      </c>
      <c r="C35" s="120" t="s">
        <v>29</v>
      </c>
      <c r="D35" s="145" t="s">
        <v>437</v>
      </c>
      <c r="E35" s="121">
        <v>653</v>
      </c>
      <c r="F35" s="121">
        <v>25</v>
      </c>
      <c r="G35" s="121">
        <v>0</v>
      </c>
      <c r="H35" s="121">
        <v>0</v>
      </c>
      <c r="I35" s="121">
        <v>0</v>
      </c>
      <c r="J35" s="121">
        <v>48012.404462173363</v>
      </c>
      <c r="K35" s="121">
        <v>10215</v>
      </c>
      <c r="L35" s="131">
        <v>38.479999999999997</v>
      </c>
      <c r="M35" s="125">
        <f t="shared" si="8"/>
        <v>0</v>
      </c>
      <c r="N35" s="125" t="s">
        <v>471</v>
      </c>
      <c r="O35" s="125" t="s">
        <v>471</v>
      </c>
      <c r="P35" s="122">
        <f t="shared" si="1"/>
        <v>678</v>
      </c>
      <c r="Q35" s="122">
        <f t="shared" si="4"/>
        <v>0</v>
      </c>
      <c r="R35" s="123">
        <f t="shared" si="2"/>
        <v>6.6372980910425844E-2</v>
      </c>
      <c r="S35" s="122">
        <f t="shared" si="5"/>
        <v>0</v>
      </c>
      <c r="T35" s="122">
        <f t="shared" si="6"/>
        <v>0.5</v>
      </c>
      <c r="U35" s="122">
        <f t="shared" si="7"/>
        <v>0</v>
      </c>
      <c r="V35" s="124">
        <f t="shared" si="3"/>
        <v>0.125</v>
      </c>
    </row>
    <row r="36" spans="1:23" s="125" customFormat="1" ht="10.5" customHeight="1" x14ac:dyDescent="0.2">
      <c r="A36" s="129" t="s">
        <v>4</v>
      </c>
      <c r="B36" s="129" t="s">
        <v>23</v>
      </c>
      <c r="C36" s="120" t="s">
        <v>30</v>
      </c>
      <c r="D36" s="145" t="s">
        <v>436</v>
      </c>
      <c r="E36" s="121">
        <v>4115</v>
      </c>
      <c r="F36" s="121">
        <v>989</v>
      </c>
      <c r="G36" s="121">
        <v>3979</v>
      </c>
      <c r="H36" s="121">
        <v>955</v>
      </c>
      <c r="I36" s="121">
        <v>3500</v>
      </c>
      <c r="J36" s="121">
        <v>26323.657197134864</v>
      </c>
      <c r="K36" s="121">
        <v>5601</v>
      </c>
      <c r="L36" s="131">
        <v>42.08</v>
      </c>
      <c r="M36" s="125">
        <f t="shared" si="8"/>
        <v>1087</v>
      </c>
      <c r="N36" s="125">
        <v>214</v>
      </c>
      <c r="O36" s="125">
        <v>873</v>
      </c>
      <c r="P36" s="122">
        <f t="shared" si="1"/>
        <v>4017</v>
      </c>
      <c r="Q36" s="122">
        <f t="shared" si="4"/>
        <v>0.5</v>
      </c>
      <c r="R36" s="123">
        <f t="shared" si="2"/>
        <v>0.91126584538475275</v>
      </c>
      <c r="S36" s="122">
        <f t="shared" si="5"/>
        <v>0.75</v>
      </c>
      <c r="T36" s="122">
        <f t="shared" si="6"/>
        <v>0.75</v>
      </c>
      <c r="U36" s="122">
        <f t="shared" si="7"/>
        <v>1</v>
      </c>
      <c r="V36" s="124">
        <f t="shared" si="3"/>
        <v>0.75</v>
      </c>
      <c r="W36" s="125">
        <v>1</v>
      </c>
    </row>
    <row r="37" spans="1:23" s="125" customFormat="1" ht="10.5" customHeight="1" x14ac:dyDescent="0.2">
      <c r="A37" s="129" t="s">
        <v>4</v>
      </c>
      <c r="B37" s="129" t="s">
        <v>23</v>
      </c>
      <c r="C37" s="120" t="s">
        <v>31</v>
      </c>
      <c r="D37" s="145" t="s">
        <v>435</v>
      </c>
      <c r="E37" s="121">
        <v>1598</v>
      </c>
      <c r="F37" s="121">
        <v>411</v>
      </c>
      <c r="G37" s="121">
        <v>1437</v>
      </c>
      <c r="H37" s="121">
        <v>257</v>
      </c>
      <c r="I37" s="121">
        <v>854</v>
      </c>
      <c r="J37" s="121">
        <v>16360.532490655123</v>
      </c>
      <c r="K37" s="121">
        <v>3481</v>
      </c>
      <c r="L37" s="131">
        <v>37.25</v>
      </c>
      <c r="M37" s="125">
        <f t="shared" si="8"/>
        <v>0</v>
      </c>
      <c r="N37" s="125" t="s">
        <v>471</v>
      </c>
      <c r="O37" s="125" t="s">
        <v>471</v>
      </c>
      <c r="P37" s="122">
        <f t="shared" si="1"/>
        <v>2009</v>
      </c>
      <c r="Q37" s="122">
        <f t="shared" si="4"/>
        <v>0.25</v>
      </c>
      <c r="R37" s="123">
        <f t="shared" si="2"/>
        <v>0.57713300775639187</v>
      </c>
      <c r="S37" s="122">
        <f t="shared" si="5"/>
        <v>0.5</v>
      </c>
      <c r="T37" s="122">
        <f t="shared" si="6"/>
        <v>0.5</v>
      </c>
      <c r="U37" s="122">
        <f t="shared" si="7"/>
        <v>0.5</v>
      </c>
      <c r="V37" s="124">
        <f t="shared" si="3"/>
        <v>0.4375</v>
      </c>
      <c r="W37" s="125">
        <v>1</v>
      </c>
    </row>
    <row r="38" spans="1:23" s="125" customFormat="1" ht="10.5" customHeight="1" x14ac:dyDescent="0.2">
      <c r="A38" s="129" t="s">
        <v>4</v>
      </c>
      <c r="B38" s="129" t="s">
        <v>23</v>
      </c>
      <c r="C38" s="120" t="s">
        <v>32</v>
      </c>
      <c r="D38" s="145" t="s">
        <v>434</v>
      </c>
      <c r="E38" s="121">
        <v>4316</v>
      </c>
      <c r="F38" s="121">
        <v>1112</v>
      </c>
      <c r="G38" s="121">
        <v>4294</v>
      </c>
      <c r="H38" s="121">
        <v>1116</v>
      </c>
      <c r="I38" s="121">
        <v>3497</v>
      </c>
      <c r="J38" s="121">
        <v>33928.083652520756</v>
      </c>
      <c r="K38" s="121">
        <v>7219</v>
      </c>
      <c r="L38" s="131">
        <v>40.090000000000003</v>
      </c>
      <c r="M38" s="125">
        <f t="shared" si="8"/>
        <v>450</v>
      </c>
      <c r="N38" s="125">
        <v>0</v>
      </c>
      <c r="O38" s="125">
        <v>450</v>
      </c>
      <c r="P38" s="122">
        <f t="shared" si="1"/>
        <v>4978</v>
      </c>
      <c r="Q38" s="122">
        <f t="shared" si="4"/>
        <v>0.5</v>
      </c>
      <c r="R38" s="123">
        <f t="shared" si="2"/>
        <v>0.75190469594126608</v>
      </c>
      <c r="S38" s="122">
        <f t="shared" si="5"/>
        <v>0.75</v>
      </c>
      <c r="T38" s="122">
        <f t="shared" si="6"/>
        <v>0.75</v>
      </c>
      <c r="U38" s="122">
        <f t="shared" si="7"/>
        <v>1</v>
      </c>
      <c r="V38" s="124">
        <f t="shared" si="3"/>
        <v>0.75</v>
      </c>
      <c r="W38" s="125">
        <v>1</v>
      </c>
    </row>
    <row r="39" spans="1:23" s="125" customFormat="1" ht="10.5" customHeight="1" x14ac:dyDescent="0.2">
      <c r="A39" s="129" t="s">
        <v>4</v>
      </c>
      <c r="B39" s="129" t="s">
        <v>23</v>
      </c>
      <c r="C39" s="120" t="s">
        <v>33</v>
      </c>
      <c r="D39" s="145" t="s">
        <v>433</v>
      </c>
      <c r="E39" s="121">
        <v>1982</v>
      </c>
      <c r="F39" s="121">
        <v>260</v>
      </c>
      <c r="G39" s="121">
        <v>1982</v>
      </c>
      <c r="H39" s="121">
        <v>284</v>
      </c>
      <c r="I39" s="121">
        <v>1600</v>
      </c>
      <c r="J39" s="121">
        <v>36651.184599334745</v>
      </c>
      <c r="K39" s="121">
        <v>7798</v>
      </c>
      <c r="L39" s="131">
        <v>41.81</v>
      </c>
      <c r="M39" s="125">
        <f t="shared" si="8"/>
        <v>0</v>
      </c>
      <c r="N39" s="125" t="s">
        <v>471</v>
      </c>
      <c r="O39" s="125" t="s">
        <v>471</v>
      </c>
      <c r="P39" s="122">
        <f t="shared" si="1"/>
        <v>2242</v>
      </c>
      <c r="Q39" s="122">
        <f t="shared" si="4"/>
        <v>0.25</v>
      </c>
      <c r="R39" s="123">
        <f t="shared" si="2"/>
        <v>0.28750961785073098</v>
      </c>
      <c r="S39" s="122">
        <f t="shared" si="5"/>
        <v>0.25</v>
      </c>
      <c r="T39" s="122">
        <f t="shared" si="6"/>
        <v>0.75</v>
      </c>
      <c r="U39" s="122">
        <f t="shared" si="7"/>
        <v>0.75</v>
      </c>
      <c r="V39" s="124">
        <f t="shared" si="3"/>
        <v>0.5</v>
      </c>
      <c r="W39" s="125">
        <v>1</v>
      </c>
    </row>
    <row r="40" spans="1:23" s="125" customFormat="1" ht="10.5" customHeight="1" x14ac:dyDescent="0.2">
      <c r="A40" s="129" t="s">
        <v>4</v>
      </c>
      <c r="B40" s="129" t="s">
        <v>23</v>
      </c>
      <c r="C40" s="120" t="s">
        <v>34</v>
      </c>
      <c r="D40" s="145" t="s">
        <v>432</v>
      </c>
      <c r="E40" s="121">
        <v>1104</v>
      </c>
      <c r="F40" s="121">
        <v>56</v>
      </c>
      <c r="G40" s="121">
        <v>0</v>
      </c>
      <c r="H40" s="121">
        <v>0</v>
      </c>
      <c r="I40" s="121">
        <v>0</v>
      </c>
      <c r="J40" s="121">
        <v>60400.007849060348</v>
      </c>
      <c r="K40" s="121">
        <v>12851</v>
      </c>
      <c r="L40" s="131">
        <v>23.82</v>
      </c>
      <c r="M40" s="125">
        <f t="shared" si="8"/>
        <v>0</v>
      </c>
      <c r="N40" s="125" t="s">
        <v>471</v>
      </c>
      <c r="O40" s="125" t="s">
        <v>471</v>
      </c>
      <c r="P40" s="122">
        <f t="shared" si="1"/>
        <v>1160</v>
      </c>
      <c r="Q40" s="122">
        <f t="shared" si="4"/>
        <v>0.25</v>
      </c>
      <c r="R40" s="123">
        <f t="shared" si="2"/>
        <v>9.0265349000077821E-2</v>
      </c>
      <c r="S40" s="122">
        <f t="shared" si="5"/>
        <v>0</v>
      </c>
      <c r="T40" s="122">
        <f t="shared" si="6"/>
        <v>0.25</v>
      </c>
      <c r="U40" s="122">
        <f t="shared" si="7"/>
        <v>0</v>
      </c>
      <c r="V40" s="124">
        <f t="shared" si="3"/>
        <v>0.125</v>
      </c>
    </row>
    <row r="41" spans="1:23" s="125" customFormat="1" ht="10.5" customHeight="1" x14ac:dyDescent="0.2">
      <c r="A41" s="129" t="s">
        <v>4</v>
      </c>
      <c r="B41" s="129" t="s">
        <v>23</v>
      </c>
      <c r="C41" s="120" t="s">
        <v>35</v>
      </c>
      <c r="D41" s="145" t="s">
        <v>431</v>
      </c>
      <c r="E41" s="121">
        <v>1763</v>
      </c>
      <c r="F41" s="121">
        <v>270</v>
      </c>
      <c r="G41" s="121">
        <v>1123</v>
      </c>
      <c r="H41" s="121">
        <v>243</v>
      </c>
      <c r="I41" s="121">
        <v>45</v>
      </c>
      <c r="J41" s="121">
        <v>31789.697632936746</v>
      </c>
      <c r="K41" s="121">
        <v>6764</v>
      </c>
      <c r="L41" s="131">
        <v>55.48</v>
      </c>
      <c r="M41" s="125">
        <f t="shared" si="8"/>
        <v>290</v>
      </c>
      <c r="N41" s="125">
        <v>0</v>
      </c>
      <c r="O41" s="125">
        <v>290</v>
      </c>
      <c r="P41" s="122">
        <f t="shared" si="1"/>
        <v>1743</v>
      </c>
      <c r="Q41" s="122">
        <f t="shared" si="4"/>
        <v>0.25</v>
      </c>
      <c r="R41" s="123">
        <f t="shared" si="2"/>
        <v>0.300561797752809</v>
      </c>
      <c r="S41" s="122">
        <f t="shared" si="5"/>
        <v>0.25</v>
      </c>
      <c r="T41" s="122">
        <f t="shared" si="6"/>
        <v>1</v>
      </c>
      <c r="U41" s="122">
        <f t="shared" si="7"/>
        <v>0.25</v>
      </c>
      <c r="V41" s="124">
        <f t="shared" si="3"/>
        <v>0.4375</v>
      </c>
      <c r="W41" s="125">
        <v>1</v>
      </c>
    </row>
    <row r="42" spans="1:23" s="125" customFormat="1" ht="10.5" customHeight="1" x14ac:dyDescent="0.2">
      <c r="A42" s="129" t="s">
        <v>4</v>
      </c>
      <c r="B42" s="129" t="s">
        <v>23</v>
      </c>
      <c r="C42" s="120" t="s">
        <v>36</v>
      </c>
      <c r="D42" s="145" t="s">
        <v>430</v>
      </c>
      <c r="E42" s="121">
        <v>1953</v>
      </c>
      <c r="F42" s="121">
        <v>710</v>
      </c>
      <c r="G42" s="121">
        <v>1953</v>
      </c>
      <c r="H42" s="121">
        <v>710</v>
      </c>
      <c r="I42" s="121">
        <v>460</v>
      </c>
      <c r="J42" s="121">
        <v>18032.190702253745</v>
      </c>
      <c r="K42" s="121">
        <v>3837</v>
      </c>
      <c r="L42" s="131">
        <v>42.96</v>
      </c>
      <c r="M42" s="125">
        <f t="shared" si="8"/>
        <v>1610</v>
      </c>
      <c r="N42" s="125">
        <v>235</v>
      </c>
      <c r="O42" s="125">
        <v>1375</v>
      </c>
      <c r="P42" s="122">
        <f t="shared" si="1"/>
        <v>1053</v>
      </c>
      <c r="Q42" s="122">
        <f t="shared" si="4"/>
        <v>0.25</v>
      </c>
      <c r="R42" s="123">
        <f t="shared" si="2"/>
        <v>0.69403179567370343</v>
      </c>
      <c r="S42" s="122">
        <f t="shared" si="5"/>
        <v>0.5</v>
      </c>
      <c r="T42" s="122">
        <f t="shared" si="6"/>
        <v>0.75</v>
      </c>
      <c r="U42" s="122">
        <f t="shared" si="7"/>
        <v>0.25</v>
      </c>
      <c r="V42" s="124">
        <f t="shared" si="3"/>
        <v>0.4375</v>
      </c>
      <c r="W42" s="125">
        <v>1</v>
      </c>
    </row>
    <row r="43" spans="1:23" s="125" customFormat="1" ht="10.5" customHeight="1" x14ac:dyDescent="0.2">
      <c r="A43" s="129" t="s">
        <v>4</v>
      </c>
      <c r="B43" s="129" t="s">
        <v>23</v>
      </c>
      <c r="C43" s="120" t="s">
        <v>37</v>
      </c>
      <c r="D43" s="145" t="s">
        <v>429</v>
      </c>
      <c r="E43" s="121">
        <v>1483</v>
      </c>
      <c r="F43" s="121">
        <v>89</v>
      </c>
      <c r="G43" s="121">
        <v>0</v>
      </c>
      <c r="H43" s="121">
        <v>0</v>
      </c>
      <c r="I43" s="121">
        <v>0</v>
      </c>
      <c r="J43" s="121">
        <v>58532.052483320229</v>
      </c>
      <c r="K43" s="121">
        <v>12454</v>
      </c>
      <c r="L43" s="131">
        <v>37.51</v>
      </c>
      <c r="M43" s="125">
        <f t="shared" si="8"/>
        <v>70</v>
      </c>
      <c r="N43" s="125">
        <v>0</v>
      </c>
      <c r="O43" s="125">
        <v>70</v>
      </c>
      <c r="P43" s="122">
        <f t="shared" si="1"/>
        <v>1502</v>
      </c>
      <c r="Q43" s="122">
        <f t="shared" si="4"/>
        <v>0.25</v>
      </c>
      <c r="R43" s="123">
        <f t="shared" si="2"/>
        <v>0.12622450618275252</v>
      </c>
      <c r="S43" s="122">
        <f t="shared" si="5"/>
        <v>0</v>
      </c>
      <c r="T43" s="122">
        <f t="shared" si="6"/>
        <v>0.5</v>
      </c>
      <c r="U43" s="122">
        <f t="shared" si="7"/>
        <v>0</v>
      </c>
      <c r="V43" s="124">
        <f t="shared" si="3"/>
        <v>0.1875</v>
      </c>
    </row>
    <row r="44" spans="1:23" s="125" customFormat="1" ht="10.5" customHeight="1" x14ac:dyDescent="0.2">
      <c r="A44" s="129" t="s">
        <v>4</v>
      </c>
      <c r="B44" s="129" t="s">
        <v>23</v>
      </c>
      <c r="C44" s="120" t="s">
        <v>38</v>
      </c>
      <c r="D44" s="145" t="s">
        <v>428</v>
      </c>
      <c r="E44" s="121">
        <v>3211</v>
      </c>
      <c r="F44" s="121">
        <v>2386</v>
      </c>
      <c r="G44" s="121">
        <v>2636</v>
      </c>
      <c r="H44" s="121">
        <v>2029</v>
      </c>
      <c r="I44" s="121">
        <v>609</v>
      </c>
      <c r="J44" s="121">
        <v>25594.85180569462</v>
      </c>
      <c r="K44" s="121">
        <v>5446</v>
      </c>
      <c r="L44" s="131">
        <v>49.57</v>
      </c>
      <c r="M44" s="125">
        <f t="shared" si="8"/>
        <v>1524</v>
      </c>
      <c r="N44" s="125">
        <v>185</v>
      </c>
      <c r="O44" s="125">
        <v>1339</v>
      </c>
      <c r="P44" s="122">
        <f t="shared" si="1"/>
        <v>4073</v>
      </c>
      <c r="Q44" s="122">
        <f t="shared" si="4"/>
        <v>0.5</v>
      </c>
      <c r="R44" s="123">
        <f t="shared" si="2"/>
        <v>1.0277267719427103</v>
      </c>
      <c r="S44" s="122">
        <f t="shared" si="5"/>
        <v>1</v>
      </c>
      <c r="T44" s="122">
        <f t="shared" si="6"/>
        <v>0.75</v>
      </c>
      <c r="U44" s="122">
        <f t="shared" si="7"/>
        <v>0.5</v>
      </c>
      <c r="V44" s="124">
        <f t="shared" si="3"/>
        <v>0.6875</v>
      </c>
      <c r="W44" s="125">
        <v>1</v>
      </c>
    </row>
    <row r="45" spans="1:23" s="125" customFormat="1" ht="10.5" customHeight="1" x14ac:dyDescent="0.2">
      <c r="A45" s="129" t="s">
        <v>4</v>
      </c>
      <c r="B45" s="129" t="s">
        <v>23</v>
      </c>
      <c r="C45" s="120" t="s">
        <v>39</v>
      </c>
      <c r="D45" s="145" t="s">
        <v>427</v>
      </c>
      <c r="E45" s="121">
        <v>2285</v>
      </c>
      <c r="F45" s="121">
        <v>631</v>
      </c>
      <c r="G45" s="121">
        <v>2252</v>
      </c>
      <c r="H45" s="121">
        <v>631</v>
      </c>
      <c r="I45" s="121">
        <v>1010</v>
      </c>
      <c r="J45" s="121">
        <v>19255.915514242242</v>
      </c>
      <c r="K45" s="121">
        <v>4097</v>
      </c>
      <c r="L45" s="131">
        <v>43.48</v>
      </c>
      <c r="M45" s="125">
        <f t="shared" ref="M45:M76" si="9">SUM(N45:O45)</f>
        <v>0</v>
      </c>
      <c r="N45" s="125" t="s">
        <v>471</v>
      </c>
      <c r="O45" s="125" t="s">
        <v>471</v>
      </c>
      <c r="P45" s="122">
        <f t="shared" si="1"/>
        <v>2916</v>
      </c>
      <c r="Q45" s="122">
        <f t="shared" si="4"/>
        <v>0.5</v>
      </c>
      <c r="R45" s="123">
        <f t="shared" si="2"/>
        <v>0.71174029777886261</v>
      </c>
      <c r="S45" s="122">
        <f t="shared" si="5"/>
        <v>0.5</v>
      </c>
      <c r="T45" s="122">
        <f t="shared" si="6"/>
        <v>0.75</v>
      </c>
      <c r="U45" s="122">
        <f t="shared" si="7"/>
        <v>0.75</v>
      </c>
      <c r="V45" s="124">
        <f t="shared" si="3"/>
        <v>0.625</v>
      </c>
      <c r="W45" s="125">
        <v>1</v>
      </c>
    </row>
    <row r="46" spans="1:23" s="125" customFormat="1" ht="10.5" customHeight="1" x14ac:dyDescent="0.2">
      <c r="A46" s="129" t="s">
        <v>4</v>
      </c>
      <c r="B46" s="129" t="s">
        <v>40</v>
      </c>
      <c r="C46" s="120" t="s">
        <v>41</v>
      </c>
      <c r="D46" s="145" t="s">
        <v>418</v>
      </c>
      <c r="E46" s="121">
        <v>3705</v>
      </c>
      <c r="F46" s="121">
        <v>2177</v>
      </c>
      <c r="G46" s="121">
        <v>3761</v>
      </c>
      <c r="H46" s="121">
        <v>2178</v>
      </c>
      <c r="I46" s="121">
        <v>0</v>
      </c>
      <c r="J46" s="121">
        <v>26196.193396719624</v>
      </c>
      <c r="K46" s="121">
        <v>5574</v>
      </c>
      <c r="L46" s="131">
        <v>27.25</v>
      </c>
      <c r="M46" s="125">
        <f t="shared" si="9"/>
        <v>927</v>
      </c>
      <c r="N46" s="125">
        <v>0</v>
      </c>
      <c r="O46" s="125">
        <v>927</v>
      </c>
      <c r="P46" s="122">
        <f t="shared" si="1"/>
        <v>4955</v>
      </c>
      <c r="Q46" s="122">
        <f t="shared" si="4"/>
        <v>0.5</v>
      </c>
      <c r="R46" s="123">
        <f t="shared" si="2"/>
        <v>1.0552565482597775</v>
      </c>
      <c r="S46" s="122">
        <f t="shared" si="5"/>
        <v>1</v>
      </c>
      <c r="T46" s="122">
        <f t="shared" si="6"/>
        <v>0.25</v>
      </c>
      <c r="U46" s="122">
        <f t="shared" si="7"/>
        <v>0</v>
      </c>
      <c r="V46" s="124">
        <f t="shared" si="3"/>
        <v>0.4375</v>
      </c>
      <c r="W46" s="125">
        <v>1</v>
      </c>
    </row>
    <row r="47" spans="1:23" s="125" customFormat="1" ht="10.5" customHeight="1" x14ac:dyDescent="0.2">
      <c r="A47" s="129" t="s">
        <v>4</v>
      </c>
      <c r="B47" s="129" t="s">
        <v>40</v>
      </c>
      <c r="C47" s="120" t="s">
        <v>42</v>
      </c>
      <c r="D47" s="145" t="s">
        <v>417</v>
      </c>
      <c r="E47" s="121">
        <v>2214</v>
      </c>
      <c r="F47" s="121">
        <v>4883</v>
      </c>
      <c r="G47" s="121">
        <v>2214</v>
      </c>
      <c r="H47" s="121">
        <v>4883</v>
      </c>
      <c r="I47" s="121">
        <v>0</v>
      </c>
      <c r="J47" s="121">
        <v>32838.887786090498</v>
      </c>
      <c r="K47" s="121">
        <v>6987</v>
      </c>
      <c r="L47" s="131">
        <v>26.2</v>
      </c>
      <c r="M47" s="125">
        <f t="shared" si="9"/>
        <v>1723</v>
      </c>
      <c r="N47" s="125">
        <v>724</v>
      </c>
      <c r="O47" s="125">
        <v>999</v>
      </c>
      <c r="P47" s="122">
        <f t="shared" si="1"/>
        <v>5374</v>
      </c>
      <c r="Q47" s="122">
        <f t="shared" si="4"/>
        <v>0.75</v>
      </c>
      <c r="R47" s="123">
        <f t="shared" si="2"/>
        <v>1.0157435236868471</v>
      </c>
      <c r="S47" s="122">
        <f t="shared" si="5"/>
        <v>1</v>
      </c>
      <c r="T47" s="122">
        <f t="shared" si="6"/>
        <v>0.25</v>
      </c>
      <c r="U47" s="122">
        <f t="shared" si="7"/>
        <v>0</v>
      </c>
      <c r="V47" s="124">
        <f t="shared" si="3"/>
        <v>0.5</v>
      </c>
      <c r="W47" s="125">
        <v>1</v>
      </c>
    </row>
    <row r="48" spans="1:23" s="125" customFormat="1" ht="10.5" customHeight="1" x14ac:dyDescent="0.2">
      <c r="A48" s="129" t="s">
        <v>4</v>
      </c>
      <c r="B48" s="129" t="s">
        <v>40</v>
      </c>
      <c r="C48" s="120" t="s">
        <v>43</v>
      </c>
      <c r="D48" s="145" t="s">
        <v>416</v>
      </c>
      <c r="E48" s="121">
        <v>4281</v>
      </c>
      <c r="F48" s="121">
        <v>2227</v>
      </c>
      <c r="G48" s="121">
        <v>4736</v>
      </c>
      <c r="H48" s="121">
        <v>2253</v>
      </c>
      <c r="I48" s="121">
        <v>0</v>
      </c>
      <c r="J48" s="121">
        <v>30149.908632035334</v>
      </c>
      <c r="K48" s="121">
        <v>6415</v>
      </c>
      <c r="L48" s="131">
        <v>15.63</v>
      </c>
      <c r="M48" s="125">
        <f t="shared" si="9"/>
        <v>644</v>
      </c>
      <c r="N48" s="125">
        <v>12</v>
      </c>
      <c r="O48" s="125">
        <v>632</v>
      </c>
      <c r="P48" s="122">
        <f t="shared" si="1"/>
        <v>5864</v>
      </c>
      <c r="Q48" s="122">
        <f t="shared" si="4"/>
        <v>0.75</v>
      </c>
      <c r="R48" s="123">
        <f t="shared" si="2"/>
        <v>1.0144972720187062</v>
      </c>
      <c r="S48" s="122">
        <f t="shared" si="5"/>
        <v>1</v>
      </c>
      <c r="T48" s="122">
        <f t="shared" si="6"/>
        <v>0</v>
      </c>
      <c r="U48" s="122">
        <f t="shared" si="7"/>
        <v>0</v>
      </c>
      <c r="V48" s="124">
        <f t="shared" si="3"/>
        <v>0.4375</v>
      </c>
      <c r="W48" s="125">
        <v>1</v>
      </c>
    </row>
    <row r="49" spans="1:23" s="125" customFormat="1" ht="10.5" customHeight="1" x14ac:dyDescent="0.2">
      <c r="A49" s="129" t="s">
        <v>4</v>
      </c>
      <c r="B49" s="129" t="s">
        <v>40</v>
      </c>
      <c r="C49" s="120" t="s">
        <v>44</v>
      </c>
      <c r="D49" s="145" t="s">
        <v>415</v>
      </c>
      <c r="E49" s="121">
        <v>4597</v>
      </c>
      <c r="F49" s="121">
        <v>2940</v>
      </c>
      <c r="G49" s="121">
        <v>4710</v>
      </c>
      <c r="H49" s="121">
        <v>5292</v>
      </c>
      <c r="I49" s="121">
        <v>0</v>
      </c>
      <c r="J49" s="121">
        <v>45264.9969652777</v>
      </c>
      <c r="K49" s="121">
        <v>9631</v>
      </c>
      <c r="L49" s="131">
        <v>26.72</v>
      </c>
      <c r="M49" s="125">
        <f t="shared" si="9"/>
        <v>1478</v>
      </c>
      <c r="N49" s="125">
        <v>369</v>
      </c>
      <c r="O49" s="125">
        <v>1109</v>
      </c>
      <c r="P49" s="122">
        <f t="shared" si="1"/>
        <v>6059</v>
      </c>
      <c r="Q49" s="122">
        <f t="shared" si="4"/>
        <v>0.75</v>
      </c>
      <c r="R49" s="123">
        <f t="shared" si="2"/>
        <v>0.78257709479804793</v>
      </c>
      <c r="S49" s="122">
        <f t="shared" si="5"/>
        <v>0.75</v>
      </c>
      <c r="T49" s="122">
        <f t="shared" si="6"/>
        <v>0.25</v>
      </c>
      <c r="U49" s="122">
        <f t="shared" si="7"/>
        <v>0</v>
      </c>
      <c r="V49" s="124">
        <f t="shared" si="3"/>
        <v>0.4375</v>
      </c>
      <c r="W49" s="125">
        <v>1</v>
      </c>
    </row>
    <row r="50" spans="1:23" s="125" customFormat="1" ht="10.5" customHeight="1" x14ac:dyDescent="0.2">
      <c r="A50" s="129" t="s">
        <v>4</v>
      </c>
      <c r="B50" s="129" t="s">
        <v>40</v>
      </c>
      <c r="C50" s="120" t="s">
        <v>45</v>
      </c>
      <c r="D50" s="145" t="s">
        <v>414</v>
      </c>
      <c r="E50" s="121">
        <v>3572</v>
      </c>
      <c r="F50" s="121">
        <v>2737</v>
      </c>
      <c r="G50" s="121">
        <v>3572</v>
      </c>
      <c r="H50" s="121">
        <v>2065</v>
      </c>
      <c r="I50" s="121">
        <v>672</v>
      </c>
      <c r="J50" s="121">
        <v>27541.197512429575</v>
      </c>
      <c r="K50" s="121">
        <v>5860</v>
      </c>
      <c r="L50" s="131">
        <v>20.23</v>
      </c>
      <c r="M50" s="125">
        <f t="shared" si="9"/>
        <v>606</v>
      </c>
      <c r="N50" s="125">
        <v>160</v>
      </c>
      <c r="O50" s="125">
        <v>446</v>
      </c>
      <c r="P50" s="122">
        <f t="shared" si="1"/>
        <v>5703</v>
      </c>
      <c r="Q50" s="122">
        <f t="shared" si="4"/>
        <v>0.75</v>
      </c>
      <c r="R50" s="123">
        <f t="shared" si="2"/>
        <v>1.0766211604095564</v>
      </c>
      <c r="S50" s="122">
        <f t="shared" si="5"/>
        <v>1</v>
      </c>
      <c r="T50" s="122">
        <f t="shared" si="6"/>
        <v>0.25</v>
      </c>
      <c r="U50" s="122">
        <f t="shared" si="7"/>
        <v>0.5</v>
      </c>
      <c r="V50" s="124">
        <f t="shared" si="3"/>
        <v>0.625</v>
      </c>
      <c r="W50" s="125">
        <v>1</v>
      </c>
    </row>
    <row r="51" spans="1:23" s="125" customFormat="1" ht="10.5" customHeight="1" x14ac:dyDescent="0.2">
      <c r="A51" s="129" t="s">
        <v>4</v>
      </c>
      <c r="B51" s="129" t="s">
        <v>40</v>
      </c>
      <c r="C51" s="120" t="s">
        <v>46</v>
      </c>
      <c r="D51" s="145" t="s">
        <v>413</v>
      </c>
      <c r="E51" s="121">
        <v>3751</v>
      </c>
      <c r="F51" s="121">
        <v>4004</v>
      </c>
      <c r="G51" s="121">
        <v>3751</v>
      </c>
      <c r="H51" s="121">
        <v>3469</v>
      </c>
      <c r="I51" s="121">
        <v>535</v>
      </c>
      <c r="J51" s="121">
        <v>36019.765920489474</v>
      </c>
      <c r="K51" s="121">
        <v>7664</v>
      </c>
      <c r="L51" s="131">
        <v>32.79</v>
      </c>
      <c r="M51" s="125">
        <f t="shared" si="9"/>
        <v>580</v>
      </c>
      <c r="N51" s="125">
        <v>90</v>
      </c>
      <c r="O51" s="125">
        <v>490</v>
      </c>
      <c r="P51" s="122">
        <f t="shared" si="1"/>
        <v>7175</v>
      </c>
      <c r="Q51" s="122">
        <f t="shared" si="4"/>
        <v>0.75</v>
      </c>
      <c r="R51" s="123">
        <f t="shared" si="2"/>
        <v>1.0118736951983298</v>
      </c>
      <c r="S51" s="122">
        <f t="shared" si="5"/>
        <v>1</v>
      </c>
      <c r="T51" s="122">
        <f t="shared" si="6"/>
        <v>0.5</v>
      </c>
      <c r="U51" s="122">
        <f t="shared" si="7"/>
        <v>0.5</v>
      </c>
      <c r="V51" s="124">
        <f t="shared" si="3"/>
        <v>0.6875</v>
      </c>
      <c r="W51" s="125">
        <v>1</v>
      </c>
    </row>
    <row r="52" spans="1:23" s="125" customFormat="1" ht="10.5" customHeight="1" x14ac:dyDescent="0.2">
      <c r="A52" s="129" t="s">
        <v>4</v>
      </c>
      <c r="B52" s="129" t="s">
        <v>40</v>
      </c>
      <c r="C52" s="120" t="s">
        <v>47</v>
      </c>
      <c r="D52" s="145" t="s">
        <v>412</v>
      </c>
      <c r="E52" s="121">
        <v>4059</v>
      </c>
      <c r="F52" s="121">
        <v>3839</v>
      </c>
      <c r="G52" s="121">
        <v>4059</v>
      </c>
      <c r="H52" s="121">
        <v>3839</v>
      </c>
      <c r="I52" s="121">
        <v>0</v>
      </c>
      <c r="J52" s="121">
        <v>37489.288397332493</v>
      </c>
      <c r="K52" s="121">
        <v>7976</v>
      </c>
      <c r="L52" s="131">
        <v>25.51</v>
      </c>
      <c r="M52" s="125">
        <f t="shared" si="9"/>
        <v>897</v>
      </c>
      <c r="N52" s="125">
        <v>171</v>
      </c>
      <c r="O52" s="125">
        <v>726</v>
      </c>
      <c r="P52" s="122">
        <f t="shared" si="1"/>
        <v>7001</v>
      </c>
      <c r="Q52" s="122">
        <f t="shared" si="4"/>
        <v>0.75</v>
      </c>
      <c r="R52" s="123">
        <f t="shared" si="2"/>
        <v>0.99022066198595793</v>
      </c>
      <c r="S52" s="122">
        <f t="shared" si="5"/>
        <v>0.75</v>
      </c>
      <c r="T52" s="122">
        <f t="shared" si="6"/>
        <v>0.25</v>
      </c>
      <c r="U52" s="122">
        <f t="shared" si="7"/>
        <v>0</v>
      </c>
      <c r="V52" s="124">
        <f t="shared" si="3"/>
        <v>0.4375</v>
      </c>
      <c r="W52" s="125">
        <v>1</v>
      </c>
    </row>
    <row r="53" spans="1:23" s="125" customFormat="1" ht="10.5" customHeight="1" x14ac:dyDescent="0.2">
      <c r="A53" s="129" t="s">
        <v>4</v>
      </c>
      <c r="B53" s="129" t="s">
        <v>40</v>
      </c>
      <c r="C53" s="120" t="s">
        <v>48</v>
      </c>
      <c r="D53" s="145" t="s">
        <v>411</v>
      </c>
      <c r="E53" s="121">
        <v>4315</v>
      </c>
      <c r="F53" s="121">
        <v>3675</v>
      </c>
      <c r="G53" s="121">
        <v>4315</v>
      </c>
      <c r="H53" s="121">
        <v>3675</v>
      </c>
      <c r="I53" s="121">
        <v>0</v>
      </c>
      <c r="J53" s="121">
        <v>38767.402484334591</v>
      </c>
      <c r="K53" s="121">
        <v>8248</v>
      </c>
      <c r="L53" s="131">
        <v>19.440000000000001</v>
      </c>
      <c r="M53" s="125">
        <f t="shared" si="9"/>
        <v>588</v>
      </c>
      <c r="N53" s="125">
        <v>39</v>
      </c>
      <c r="O53" s="125">
        <v>549</v>
      </c>
      <c r="P53" s="122">
        <f t="shared" si="1"/>
        <v>7402</v>
      </c>
      <c r="Q53" s="122">
        <f t="shared" si="4"/>
        <v>0.75</v>
      </c>
      <c r="R53" s="123">
        <f t="shared" si="2"/>
        <v>0.9687196896217265</v>
      </c>
      <c r="S53" s="122">
        <f t="shared" si="5"/>
        <v>0.75</v>
      </c>
      <c r="T53" s="122">
        <f t="shared" si="6"/>
        <v>0</v>
      </c>
      <c r="U53" s="122">
        <f t="shared" si="7"/>
        <v>0</v>
      </c>
      <c r="V53" s="124">
        <f t="shared" si="3"/>
        <v>0.375</v>
      </c>
      <c r="W53" s="125">
        <v>1</v>
      </c>
    </row>
    <row r="54" spans="1:23" s="125" customFormat="1" ht="10.5" customHeight="1" x14ac:dyDescent="0.2">
      <c r="A54" s="129" t="s">
        <v>4</v>
      </c>
      <c r="B54" s="129" t="s">
        <v>40</v>
      </c>
      <c r="C54" s="120" t="s">
        <v>49</v>
      </c>
      <c r="D54" s="145" t="s">
        <v>410</v>
      </c>
      <c r="E54" s="121">
        <v>3865</v>
      </c>
      <c r="F54" s="121">
        <v>5837</v>
      </c>
      <c r="G54" s="121">
        <v>3921</v>
      </c>
      <c r="H54" s="121">
        <v>4187</v>
      </c>
      <c r="I54" s="121">
        <v>1600</v>
      </c>
      <c r="J54" s="121">
        <v>44712.382420414469</v>
      </c>
      <c r="K54" s="121">
        <v>9513</v>
      </c>
      <c r="L54" s="131">
        <v>23.11</v>
      </c>
      <c r="M54" s="125">
        <f t="shared" si="9"/>
        <v>3962</v>
      </c>
      <c r="N54" s="125">
        <v>2419</v>
      </c>
      <c r="O54" s="125">
        <v>1543</v>
      </c>
      <c r="P54" s="122">
        <f t="shared" si="1"/>
        <v>5740</v>
      </c>
      <c r="Q54" s="122">
        <f t="shared" si="4"/>
        <v>0.75</v>
      </c>
      <c r="R54" s="123">
        <f t="shared" si="2"/>
        <v>1.0198675496688743</v>
      </c>
      <c r="S54" s="122">
        <f t="shared" si="5"/>
        <v>1</v>
      </c>
      <c r="T54" s="122">
        <f t="shared" si="6"/>
        <v>0.25</v>
      </c>
      <c r="U54" s="122">
        <f t="shared" si="7"/>
        <v>0.75</v>
      </c>
      <c r="V54" s="124">
        <f t="shared" si="3"/>
        <v>0.6875</v>
      </c>
      <c r="W54" s="125">
        <v>1</v>
      </c>
    </row>
    <row r="55" spans="1:23" s="125" customFormat="1" ht="10.5" customHeight="1" x14ac:dyDescent="0.2">
      <c r="A55" s="129" t="s">
        <v>4</v>
      </c>
      <c r="B55" s="129" t="s">
        <v>40</v>
      </c>
      <c r="C55" s="120" t="s">
        <v>50</v>
      </c>
      <c r="D55" s="145" t="s">
        <v>409</v>
      </c>
      <c r="E55" s="121">
        <v>4783</v>
      </c>
      <c r="F55" s="121">
        <v>3807</v>
      </c>
      <c r="G55" s="121">
        <v>4608</v>
      </c>
      <c r="H55" s="121">
        <v>3310</v>
      </c>
      <c r="I55" s="121">
        <v>572</v>
      </c>
      <c r="J55" s="121">
        <v>38996.886736670735</v>
      </c>
      <c r="K55" s="121">
        <v>8297</v>
      </c>
      <c r="L55" s="131">
        <v>22.05</v>
      </c>
      <c r="M55" s="125">
        <f t="shared" si="9"/>
        <v>2324</v>
      </c>
      <c r="N55" s="125">
        <v>533</v>
      </c>
      <c r="O55" s="125">
        <v>1791</v>
      </c>
      <c r="P55" s="122">
        <f t="shared" si="1"/>
        <v>6266</v>
      </c>
      <c r="Q55" s="122">
        <f t="shared" si="4"/>
        <v>0.75</v>
      </c>
      <c r="R55" s="123">
        <f t="shared" si="2"/>
        <v>1.0353139689044233</v>
      </c>
      <c r="S55" s="122">
        <f t="shared" si="5"/>
        <v>1</v>
      </c>
      <c r="T55" s="122">
        <f t="shared" si="6"/>
        <v>0.25</v>
      </c>
      <c r="U55" s="122">
        <f t="shared" si="7"/>
        <v>0.5</v>
      </c>
      <c r="V55" s="124">
        <f t="shared" si="3"/>
        <v>0.625</v>
      </c>
      <c r="W55" s="125">
        <v>1</v>
      </c>
    </row>
    <row r="56" spans="1:23" s="125" customFormat="1" ht="10.5" customHeight="1" x14ac:dyDescent="0.2">
      <c r="A56" s="129" t="s">
        <v>4</v>
      </c>
      <c r="B56" s="129" t="s">
        <v>40</v>
      </c>
      <c r="C56" s="120" t="s">
        <v>51</v>
      </c>
      <c r="D56" s="145" t="s">
        <v>408</v>
      </c>
      <c r="E56" s="121">
        <v>4271</v>
      </c>
      <c r="F56" s="121">
        <v>5007</v>
      </c>
      <c r="G56" s="121">
        <v>5155</v>
      </c>
      <c r="H56" s="121">
        <v>2639</v>
      </c>
      <c r="I56" s="121">
        <v>1488</v>
      </c>
      <c r="J56" s="121">
        <v>42780.804206804998</v>
      </c>
      <c r="K56" s="121">
        <v>9102</v>
      </c>
      <c r="L56" s="131">
        <v>22.19</v>
      </c>
      <c r="M56" s="125">
        <f t="shared" si="9"/>
        <v>1750</v>
      </c>
      <c r="N56" s="125">
        <v>1587</v>
      </c>
      <c r="O56" s="125">
        <v>163</v>
      </c>
      <c r="P56" s="122">
        <f t="shared" si="1"/>
        <v>7528</v>
      </c>
      <c r="Q56" s="122">
        <f t="shared" si="4"/>
        <v>0.75</v>
      </c>
      <c r="R56" s="123">
        <f t="shared" si="2"/>
        <v>1.0193364095803119</v>
      </c>
      <c r="S56" s="122">
        <f t="shared" si="5"/>
        <v>1</v>
      </c>
      <c r="T56" s="122">
        <f t="shared" si="6"/>
        <v>0.25</v>
      </c>
      <c r="U56" s="122">
        <f t="shared" si="7"/>
        <v>0.75</v>
      </c>
      <c r="V56" s="124">
        <f t="shared" si="3"/>
        <v>0.6875</v>
      </c>
      <c r="W56" s="125">
        <v>1</v>
      </c>
    </row>
    <row r="57" spans="1:23" s="125" customFormat="1" ht="10.5" customHeight="1" x14ac:dyDescent="0.2">
      <c r="A57" s="129" t="s">
        <v>4</v>
      </c>
      <c r="B57" s="129" t="s">
        <v>40</v>
      </c>
      <c r="C57" s="120" t="s">
        <v>52</v>
      </c>
      <c r="D57" s="145" t="s">
        <v>407</v>
      </c>
      <c r="E57" s="121">
        <v>4209</v>
      </c>
      <c r="F57" s="121">
        <v>4158</v>
      </c>
      <c r="G57" s="121">
        <v>4209</v>
      </c>
      <c r="H57" s="121">
        <v>2992</v>
      </c>
      <c r="I57" s="121">
        <v>1168</v>
      </c>
      <c r="J57" s="121">
        <v>44790.592300134413</v>
      </c>
      <c r="K57" s="121">
        <v>9530</v>
      </c>
      <c r="L57" s="131">
        <v>17.75</v>
      </c>
      <c r="M57" s="125">
        <f t="shared" si="9"/>
        <v>1922</v>
      </c>
      <c r="N57" s="125">
        <v>166</v>
      </c>
      <c r="O57" s="125">
        <v>1756</v>
      </c>
      <c r="P57" s="122">
        <f t="shared" si="1"/>
        <v>6445</v>
      </c>
      <c r="Q57" s="122">
        <f t="shared" si="4"/>
        <v>0.75</v>
      </c>
      <c r="R57" s="123">
        <f t="shared" si="2"/>
        <v>0.87796432318992657</v>
      </c>
      <c r="S57" s="122">
        <f t="shared" si="5"/>
        <v>0.75</v>
      </c>
      <c r="T57" s="122">
        <f t="shared" si="6"/>
        <v>0</v>
      </c>
      <c r="U57" s="122">
        <f t="shared" si="7"/>
        <v>0.75</v>
      </c>
      <c r="V57" s="124">
        <f t="shared" si="3"/>
        <v>0.5625</v>
      </c>
      <c r="W57" s="125">
        <v>1</v>
      </c>
    </row>
    <row r="58" spans="1:23" s="125" customFormat="1" ht="10.5" customHeight="1" x14ac:dyDescent="0.2">
      <c r="A58" s="129" t="s">
        <v>4</v>
      </c>
      <c r="B58" s="129" t="s">
        <v>40</v>
      </c>
      <c r="C58" s="120" t="s">
        <v>53</v>
      </c>
      <c r="D58" s="145" t="s">
        <v>406</v>
      </c>
      <c r="E58" s="121">
        <v>3482</v>
      </c>
      <c r="F58" s="121">
        <v>2692</v>
      </c>
      <c r="G58" s="121">
        <v>3426</v>
      </c>
      <c r="H58" s="121">
        <v>1827</v>
      </c>
      <c r="I58" s="121">
        <v>866</v>
      </c>
      <c r="J58" s="121">
        <v>29391.478614224903</v>
      </c>
      <c r="K58" s="121">
        <v>6254</v>
      </c>
      <c r="L58" s="131">
        <v>20.399999999999999</v>
      </c>
      <c r="M58" s="125">
        <f t="shared" si="9"/>
        <v>855</v>
      </c>
      <c r="N58" s="125">
        <v>0</v>
      </c>
      <c r="O58" s="125">
        <v>855</v>
      </c>
      <c r="P58" s="122">
        <f t="shared" si="1"/>
        <v>5319</v>
      </c>
      <c r="Q58" s="122">
        <f t="shared" si="4"/>
        <v>0.75</v>
      </c>
      <c r="R58" s="123">
        <f t="shared" si="2"/>
        <v>0.98720818676047328</v>
      </c>
      <c r="S58" s="122">
        <f t="shared" si="5"/>
        <v>0.75</v>
      </c>
      <c r="T58" s="122">
        <f t="shared" si="6"/>
        <v>0.25</v>
      </c>
      <c r="U58" s="122">
        <f t="shared" si="7"/>
        <v>0.5</v>
      </c>
      <c r="V58" s="124">
        <f t="shared" si="3"/>
        <v>0.5625</v>
      </c>
      <c r="W58" s="125">
        <v>1</v>
      </c>
    </row>
    <row r="59" spans="1:23" s="125" customFormat="1" ht="10.5" customHeight="1" x14ac:dyDescent="0.2">
      <c r="A59" s="129" t="s">
        <v>4</v>
      </c>
      <c r="B59" s="129" t="s">
        <v>40</v>
      </c>
      <c r="C59" s="120" t="s">
        <v>54</v>
      </c>
      <c r="D59" s="145" t="s">
        <v>405</v>
      </c>
      <c r="E59" s="121">
        <v>13223</v>
      </c>
      <c r="F59" s="121">
        <v>19970</v>
      </c>
      <c r="G59" s="121">
        <v>13156</v>
      </c>
      <c r="H59" s="121">
        <v>14255</v>
      </c>
      <c r="I59" s="121">
        <v>4408</v>
      </c>
      <c r="J59" s="121">
        <v>160738.79713966907</v>
      </c>
      <c r="K59" s="121">
        <v>34200</v>
      </c>
      <c r="L59" s="131">
        <v>12.06</v>
      </c>
      <c r="M59" s="125">
        <f t="shared" si="9"/>
        <v>3110</v>
      </c>
      <c r="N59" s="125">
        <v>709</v>
      </c>
      <c r="O59" s="125">
        <v>2401</v>
      </c>
      <c r="P59" s="122">
        <f t="shared" si="1"/>
        <v>30083</v>
      </c>
      <c r="Q59" s="122">
        <f t="shared" si="4"/>
        <v>1</v>
      </c>
      <c r="R59" s="123">
        <f t="shared" si="2"/>
        <v>0.9705555555555555</v>
      </c>
      <c r="S59" s="122">
        <f t="shared" si="5"/>
        <v>0.75</v>
      </c>
      <c r="T59" s="122">
        <f t="shared" si="6"/>
        <v>0</v>
      </c>
      <c r="U59" s="122">
        <f t="shared" si="7"/>
        <v>1</v>
      </c>
      <c r="V59" s="124">
        <f t="shared" si="3"/>
        <v>0.6875</v>
      </c>
      <c r="W59" s="125">
        <v>1</v>
      </c>
    </row>
    <row r="60" spans="1:23" s="125" customFormat="1" ht="10.5" customHeight="1" x14ac:dyDescent="0.2">
      <c r="A60" s="129" t="s">
        <v>4</v>
      </c>
      <c r="B60" s="129" t="s">
        <v>40</v>
      </c>
      <c r="C60" s="120" t="s">
        <v>55</v>
      </c>
      <c r="D60" s="145" t="s">
        <v>404</v>
      </c>
      <c r="E60" s="121">
        <v>1831</v>
      </c>
      <c r="F60" s="121">
        <v>3624</v>
      </c>
      <c r="G60" s="121">
        <v>1831</v>
      </c>
      <c r="H60" s="121">
        <v>2897</v>
      </c>
      <c r="I60" s="121">
        <v>727</v>
      </c>
      <c r="J60" s="121">
        <v>25499.508020793342</v>
      </c>
      <c r="K60" s="121">
        <v>5425</v>
      </c>
      <c r="L60" s="131">
        <v>24.27</v>
      </c>
      <c r="M60" s="125">
        <f t="shared" si="9"/>
        <v>2034</v>
      </c>
      <c r="N60" s="125">
        <v>2034</v>
      </c>
      <c r="O60" s="125">
        <v>0</v>
      </c>
      <c r="P60" s="122">
        <f t="shared" si="1"/>
        <v>3421</v>
      </c>
      <c r="Q60" s="122">
        <f t="shared" si="4"/>
        <v>0.5</v>
      </c>
      <c r="R60" s="123">
        <f t="shared" si="2"/>
        <v>1.0055299539170508</v>
      </c>
      <c r="S60" s="122">
        <f t="shared" si="5"/>
        <v>1</v>
      </c>
      <c r="T60" s="122">
        <f t="shared" si="6"/>
        <v>0.25</v>
      </c>
      <c r="U60" s="122">
        <f t="shared" si="7"/>
        <v>0.5</v>
      </c>
      <c r="V60" s="124">
        <f t="shared" si="3"/>
        <v>0.5625</v>
      </c>
      <c r="W60" s="125">
        <v>1</v>
      </c>
    </row>
    <row r="61" spans="1:23" s="125" customFormat="1" ht="10.5" customHeight="1" x14ac:dyDescent="0.2">
      <c r="A61" s="129" t="s">
        <v>4</v>
      </c>
      <c r="B61" s="129" t="s">
        <v>40</v>
      </c>
      <c r="C61" s="120" t="s">
        <v>56</v>
      </c>
      <c r="D61" s="145" t="s">
        <v>403</v>
      </c>
      <c r="E61" s="121">
        <v>3163</v>
      </c>
      <c r="F61" s="121">
        <v>3435</v>
      </c>
      <c r="G61" s="121">
        <v>3359</v>
      </c>
      <c r="H61" s="121">
        <v>6857</v>
      </c>
      <c r="I61" s="121">
        <v>0</v>
      </c>
      <c r="J61" s="121">
        <v>29985.256253677573</v>
      </c>
      <c r="K61" s="121">
        <v>6380</v>
      </c>
      <c r="L61" s="131">
        <v>17.47</v>
      </c>
      <c r="M61" s="125">
        <f t="shared" si="9"/>
        <v>1653</v>
      </c>
      <c r="N61" s="125">
        <v>676</v>
      </c>
      <c r="O61" s="125">
        <v>977</v>
      </c>
      <c r="P61" s="122">
        <f t="shared" si="1"/>
        <v>4945</v>
      </c>
      <c r="Q61" s="122">
        <f t="shared" si="4"/>
        <v>0.5</v>
      </c>
      <c r="R61" s="123">
        <f t="shared" si="2"/>
        <v>1.0341692789968653</v>
      </c>
      <c r="S61" s="122">
        <f t="shared" si="5"/>
        <v>1</v>
      </c>
      <c r="T61" s="122">
        <f t="shared" si="6"/>
        <v>0</v>
      </c>
      <c r="U61" s="122">
        <f t="shared" si="7"/>
        <v>0</v>
      </c>
      <c r="V61" s="124">
        <f t="shared" si="3"/>
        <v>0.375</v>
      </c>
      <c r="W61" s="125">
        <v>1</v>
      </c>
    </row>
    <row r="62" spans="1:23" s="125" customFormat="1" ht="10.5" customHeight="1" x14ac:dyDescent="0.2">
      <c r="A62" s="129" t="s">
        <v>4</v>
      </c>
      <c r="B62" s="129" t="s">
        <v>40</v>
      </c>
      <c r="C62" s="120" t="s">
        <v>57</v>
      </c>
      <c r="D62" s="145" t="s">
        <v>402</v>
      </c>
      <c r="E62" s="121">
        <v>5885</v>
      </c>
      <c r="F62" s="121">
        <v>5830</v>
      </c>
      <c r="G62" s="121">
        <v>5470</v>
      </c>
      <c r="H62" s="121">
        <v>5646</v>
      </c>
      <c r="I62" s="121">
        <v>0</v>
      </c>
      <c r="J62" s="121">
        <v>49448.196452929551</v>
      </c>
      <c r="K62" s="121">
        <v>10521</v>
      </c>
      <c r="L62" s="131">
        <v>28.97</v>
      </c>
      <c r="M62" s="125">
        <f t="shared" si="9"/>
        <v>967</v>
      </c>
      <c r="N62" s="125">
        <v>181</v>
      </c>
      <c r="O62" s="125">
        <v>786</v>
      </c>
      <c r="P62" s="122">
        <f t="shared" si="1"/>
        <v>10748</v>
      </c>
      <c r="Q62" s="122">
        <f t="shared" si="4"/>
        <v>1</v>
      </c>
      <c r="R62" s="123">
        <f t="shared" si="2"/>
        <v>1.1134873110921015</v>
      </c>
      <c r="S62" s="122">
        <f t="shared" si="5"/>
        <v>1</v>
      </c>
      <c r="T62" s="122">
        <f t="shared" si="6"/>
        <v>0.25</v>
      </c>
      <c r="U62" s="122">
        <f t="shared" si="7"/>
        <v>0</v>
      </c>
      <c r="V62" s="124">
        <f t="shared" si="3"/>
        <v>0.5625</v>
      </c>
      <c r="W62" s="125">
        <v>1</v>
      </c>
    </row>
    <row r="63" spans="1:23" s="125" customFormat="1" ht="10.5" customHeight="1" x14ac:dyDescent="0.2">
      <c r="A63" s="129" t="s">
        <v>4</v>
      </c>
      <c r="B63" s="129" t="s">
        <v>58</v>
      </c>
      <c r="C63" s="120" t="s">
        <v>59</v>
      </c>
      <c r="D63" s="145" t="s">
        <v>363</v>
      </c>
      <c r="E63" s="121">
        <v>5336</v>
      </c>
      <c r="F63" s="121">
        <v>4858</v>
      </c>
      <c r="G63" s="121">
        <v>1446</v>
      </c>
      <c r="H63" s="121">
        <v>0</v>
      </c>
      <c r="I63" s="121">
        <v>5956</v>
      </c>
      <c r="J63" s="121">
        <v>49377.0119739484</v>
      </c>
      <c r="K63" s="121">
        <v>10506</v>
      </c>
      <c r="L63" s="131">
        <v>30.89</v>
      </c>
      <c r="M63" s="125">
        <f t="shared" si="9"/>
        <v>3279</v>
      </c>
      <c r="N63" s="125">
        <v>1067</v>
      </c>
      <c r="O63" s="125">
        <v>2212</v>
      </c>
      <c r="P63" s="122">
        <f t="shared" si="1"/>
        <v>6915</v>
      </c>
      <c r="Q63" s="122">
        <f t="shared" si="4"/>
        <v>0.75</v>
      </c>
      <c r="R63" s="123">
        <f t="shared" si="2"/>
        <v>0.97030268418046828</v>
      </c>
      <c r="S63" s="122">
        <f t="shared" si="5"/>
        <v>0.75</v>
      </c>
      <c r="T63" s="122">
        <f t="shared" si="6"/>
        <v>0.5</v>
      </c>
      <c r="U63" s="122">
        <f t="shared" si="7"/>
        <v>1</v>
      </c>
      <c r="V63" s="124">
        <f t="shared" si="3"/>
        <v>0.75</v>
      </c>
      <c r="W63" s="125">
        <v>1</v>
      </c>
    </row>
    <row r="64" spans="1:23" s="125" customFormat="1" ht="10.5" customHeight="1" x14ac:dyDescent="0.2">
      <c r="A64" s="129" t="s">
        <v>4</v>
      </c>
      <c r="B64" s="129" t="s">
        <v>58</v>
      </c>
      <c r="C64" s="120" t="s">
        <v>61</v>
      </c>
      <c r="D64" s="145" t="s">
        <v>361</v>
      </c>
      <c r="E64" s="121">
        <v>4136</v>
      </c>
      <c r="F64" s="121">
        <v>1300</v>
      </c>
      <c r="G64" s="121">
        <v>18</v>
      </c>
      <c r="H64" s="121">
        <v>0</v>
      </c>
      <c r="I64" s="121">
        <v>364</v>
      </c>
      <c r="J64" s="121">
        <v>28724.529104214907</v>
      </c>
      <c r="K64" s="121">
        <v>6112</v>
      </c>
      <c r="L64" s="131">
        <v>31.52</v>
      </c>
      <c r="M64" s="125">
        <f t="shared" si="9"/>
        <v>0</v>
      </c>
      <c r="N64" s="125" t="s">
        <v>471</v>
      </c>
      <c r="O64" s="125" t="s">
        <v>471</v>
      </c>
      <c r="P64" s="122">
        <f t="shared" si="1"/>
        <v>5436</v>
      </c>
      <c r="Q64" s="122">
        <f t="shared" si="4"/>
        <v>0.75</v>
      </c>
      <c r="R64" s="123">
        <f t="shared" si="2"/>
        <v>0.88939790575916233</v>
      </c>
      <c r="S64" s="122">
        <f t="shared" si="5"/>
        <v>0.75</v>
      </c>
      <c r="T64" s="122">
        <f t="shared" si="6"/>
        <v>0.5</v>
      </c>
      <c r="U64" s="122">
        <f t="shared" si="7"/>
        <v>0.25</v>
      </c>
      <c r="V64" s="124">
        <f t="shared" si="3"/>
        <v>0.5625</v>
      </c>
      <c r="W64" s="125">
        <v>1</v>
      </c>
    </row>
    <row r="65" spans="1:23" s="125" customFormat="1" ht="10.5" customHeight="1" x14ac:dyDescent="0.2">
      <c r="A65" s="129" t="s">
        <v>4</v>
      </c>
      <c r="B65" s="129" t="s">
        <v>58</v>
      </c>
      <c r="C65" s="120" t="s">
        <v>62</v>
      </c>
      <c r="D65" s="145" t="s">
        <v>360</v>
      </c>
      <c r="E65" s="121">
        <v>579</v>
      </c>
      <c r="F65" s="121">
        <v>136</v>
      </c>
      <c r="G65" s="121">
        <v>1425</v>
      </c>
      <c r="H65" s="121">
        <v>0</v>
      </c>
      <c r="I65" s="121">
        <v>0</v>
      </c>
      <c r="J65" s="121">
        <v>27399.392565462647</v>
      </c>
      <c r="K65" s="121">
        <v>5830</v>
      </c>
      <c r="L65" s="131">
        <v>18.53</v>
      </c>
      <c r="M65" s="125">
        <f t="shared" si="9"/>
        <v>0</v>
      </c>
      <c r="N65" s="125" t="s">
        <v>471</v>
      </c>
      <c r="O65" s="125" t="s">
        <v>471</v>
      </c>
      <c r="P65" s="122">
        <f t="shared" si="1"/>
        <v>715</v>
      </c>
      <c r="Q65" s="122">
        <f t="shared" si="4"/>
        <v>0</v>
      </c>
      <c r="R65" s="123">
        <f t="shared" si="2"/>
        <v>0.12264150943396226</v>
      </c>
      <c r="S65" s="122">
        <f t="shared" si="5"/>
        <v>0</v>
      </c>
      <c r="T65" s="122">
        <f t="shared" si="6"/>
        <v>0</v>
      </c>
      <c r="U65" s="122">
        <f t="shared" si="7"/>
        <v>0</v>
      </c>
      <c r="V65" s="124">
        <f t="shared" si="3"/>
        <v>0</v>
      </c>
      <c r="W65" s="125">
        <v>1</v>
      </c>
    </row>
    <row r="66" spans="1:23" s="125" customFormat="1" ht="10.5" customHeight="1" x14ac:dyDescent="0.2">
      <c r="A66" s="129" t="s">
        <v>4</v>
      </c>
      <c r="B66" s="129" t="s">
        <v>58</v>
      </c>
      <c r="C66" s="120" t="s">
        <v>63</v>
      </c>
      <c r="D66" s="145" t="s">
        <v>359</v>
      </c>
      <c r="E66" s="121">
        <v>2795</v>
      </c>
      <c r="F66" s="121">
        <v>4793</v>
      </c>
      <c r="G66" s="121">
        <v>2258</v>
      </c>
      <c r="H66" s="121">
        <v>0</v>
      </c>
      <c r="I66" s="121">
        <v>139</v>
      </c>
      <c r="J66" s="121">
        <v>31063.374193905405</v>
      </c>
      <c r="K66" s="121">
        <v>6609</v>
      </c>
      <c r="L66" s="131">
        <v>30.43</v>
      </c>
      <c r="M66" s="125">
        <f t="shared" si="9"/>
        <v>2441</v>
      </c>
      <c r="N66" s="125">
        <v>882</v>
      </c>
      <c r="O66" s="125">
        <v>1559</v>
      </c>
      <c r="P66" s="122">
        <f t="shared" si="1"/>
        <v>5147</v>
      </c>
      <c r="Q66" s="122">
        <f t="shared" si="4"/>
        <v>0.75</v>
      </c>
      <c r="R66" s="123">
        <f t="shared" si="2"/>
        <v>1.1481313360568921</v>
      </c>
      <c r="S66" s="122">
        <f t="shared" si="5"/>
        <v>1</v>
      </c>
      <c r="T66" s="122">
        <f t="shared" si="6"/>
        <v>0.5</v>
      </c>
      <c r="U66" s="122">
        <f t="shared" si="7"/>
        <v>0.25</v>
      </c>
      <c r="V66" s="124">
        <f t="shared" si="3"/>
        <v>0.625</v>
      </c>
      <c r="W66" s="125">
        <v>1</v>
      </c>
    </row>
    <row r="67" spans="1:23" s="125" customFormat="1" ht="10.5" customHeight="1" x14ac:dyDescent="0.2">
      <c r="A67" s="129" t="s">
        <v>4</v>
      </c>
      <c r="B67" s="129" t="s">
        <v>58</v>
      </c>
      <c r="C67" s="120" t="s">
        <v>64</v>
      </c>
      <c r="D67" s="145" t="s">
        <v>358</v>
      </c>
      <c r="E67" s="121">
        <v>4399</v>
      </c>
      <c r="F67" s="121">
        <v>1267</v>
      </c>
      <c r="G67" s="121">
        <v>5007</v>
      </c>
      <c r="H67" s="121">
        <v>0</v>
      </c>
      <c r="I67" s="121">
        <v>2699</v>
      </c>
      <c r="J67" s="121">
        <v>30874.218268421049</v>
      </c>
      <c r="K67" s="121">
        <v>6569</v>
      </c>
      <c r="L67" s="131">
        <v>19.77</v>
      </c>
      <c r="M67" s="125">
        <f t="shared" si="9"/>
        <v>0</v>
      </c>
      <c r="N67" s="125" t="s">
        <v>471</v>
      </c>
      <c r="O67" s="125" t="s">
        <v>471</v>
      </c>
      <c r="P67" s="122">
        <f t="shared" si="1"/>
        <v>5666</v>
      </c>
      <c r="Q67" s="122">
        <f t="shared" si="4"/>
        <v>0.75</v>
      </c>
      <c r="R67" s="123">
        <f t="shared" si="2"/>
        <v>0.86253615466585476</v>
      </c>
      <c r="S67" s="122">
        <f t="shared" si="5"/>
        <v>0.75</v>
      </c>
      <c r="T67" s="122">
        <f t="shared" si="6"/>
        <v>0</v>
      </c>
      <c r="U67" s="122">
        <f t="shared" si="7"/>
        <v>1</v>
      </c>
      <c r="V67" s="124">
        <f t="shared" si="3"/>
        <v>0.625</v>
      </c>
      <c r="W67" s="125">
        <v>1</v>
      </c>
    </row>
    <row r="68" spans="1:23" s="125" customFormat="1" ht="10.5" customHeight="1" x14ac:dyDescent="0.2">
      <c r="A68" s="129" t="s">
        <v>4</v>
      </c>
      <c r="B68" s="129" t="s">
        <v>58</v>
      </c>
      <c r="C68" s="120" t="s">
        <v>65</v>
      </c>
      <c r="D68" s="145" t="s">
        <v>357</v>
      </c>
      <c r="E68" s="121">
        <v>711</v>
      </c>
      <c r="F68" s="121">
        <v>285</v>
      </c>
      <c r="G68" s="121">
        <v>2660</v>
      </c>
      <c r="H68" s="121">
        <v>0</v>
      </c>
      <c r="I68" s="121">
        <v>275</v>
      </c>
      <c r="J68" s="121">
        <v>54204.145785065666</v>
      </c>
      <c r="K68" s="121">
        <v>11533</v>
      </c>
      <c r="L68" s="131">
        <v>15.91</v>
      </c>
      <c r="M68" s="125">
        <f t="shared" si="9"/>
        <v>0</v>
      </c>
      <c r="N68" s="125" t="s">
        <v>471</v>
      </c>
      <c r="O68" s="125" t="s">
        <v>471</v>
      </c>
      <c r="P68" s="122">
        <f t="shared" si="1"/>
        <v>996</v>
      </c>
      <c r="Q68" s="122">
        <f t="shared" si="4"/>
        <v>0</v>
      </c>
      <c r="R68" s="123">
        <f t="shared" si="2"/>
        <v>8.6360877482008144E-2</v>
      </c>
      <c r="S68" s="122">
        <f t="shared" si="5"/>
        <v>0</v>
      </c>
      <c r="T68" s="122">
        <f t="shared" si="6"/>
        <v>0</v>
      </c>
      <c r="U68" s="122">
        <f t="shared" si="7"/>
        <v>0.25</v>
      </c>
      <c r="V68" s="124">
        <f t="shared" si="3"/>
        <v>6.25E-2</v>
      </c>
      <c r="W68" s="125">
        <v>1</v>
      </c>
    </row>
    <row r="69" spans="1:23" s="125" customFormat="1" ht="10.5" customHeight="1" x14ac:dyDescent="0.2">
      <c r="A69" s="129" t="s">
        <v>4</v>
      </c>
      <c r="B69" s="129" t="s">
        <v>58</v>
      </c>
      <c r="C69" s="120" t="s">
        <v>66</v>
      </c>
      <c r="D69" s="145" t="s">
        <v>356</v>
      </c>
      <c r="E69" s="121">
        <v>6780</v>
      </c>
      <c r="F69" s="121">
        <v>2680</v>
      </c>
      <c r="G69" s="121">
        <v>5587</v>
      </c>
      <c r="H69" s="121">
        <v>0</v>
      </c>
      <c r="I69" s="121">
        <v>1980</v>
      </c>
      <c r="J69" s="121">
        <v>43338.653203514237</v>
      </c>
      <c r="K69" s="121">
        <v>9221</v>
      </c>
      <c r="L69" s="131">
        <v>26.22</v>
      </c>
      <c r="M69" s="125">
        <f t="shared" si="9"/>
        <v>290</v>
      </c>
      <c r="N69" s="125">
        <v>0</v>
      </c>
      <c r="O69" s="125">
        <v>290</v>
      </c>
      <c r="P69" s="122">
        <f t="shared" ref="P69:P132" si="10">SUM(E69:F69)-M69</f>
        <v>9170</v>
      </c>
      <c r="Q69" s="122">
        <f t="shared" si="4"/>
        <v>0.75</v>
      </c>
      <c r="R69" s="123">
        <f t="shared" ref="R69:R132" si="11">SUM(E69:F69)/K69</f>
        <v>1.0259190977117449</v>
      </c>
      <c r="S69" s="122">
        <f t="shared" si="5"/>
        <v>1</v>
      </c>
      <c r="T69" s="122">
        <f t="shared" si="6"/>
        <v>0.25</v>
      </c>
      <c r="U69" s="122">
        <f t="shared" si="7"/>
        <v>0.75</v>
      </c>
      <c r="V69" s="124">
        <f t="shared" ref="V69:V132" si="12">(Q69+S69+T69+U69)/4</f>
        <v>0.6875</v>
      </c>
      <c r="W69" s="125">
        <v>1</v>
      </c>
    </row>
    <row r="70" spans="1:23" s="125" customFormat="1" ht="10.5" customHeight="1" x14ac:dyDescent="0.2">
      <c r="A70" s="129" t="s">
        <v>4</v>
      </c>
      <c r="B70" s="129" t="s">
        <v>58</v>
      </c>
      <c r="C70" s="120" t="s">
        <v>67</v>
      </c>
      <c r="D70" s="145" t="s">
        <v>355</v>
      </c>
      <c r="E70" s="121">
        <v>2052</v>
      </c>
      <c r="F70" s="121">
        <v>2965</v>
      </c>
      <c r="G70" s="121">
        <v>1706</v>
      </c>
      <c r="H70" s="121">
        <v>0</v>
      </c>
      <c r="I70" s="121">
        <v>1608</v>
      </c>
      <c r="J70" s="121">
        <v>20258.495113337915</v>
      </c>
      <c r="K70" s="121">
        <v>4310</v>
      </c>
      <c r="L70" s="131">
        <v>33.119999999999997</v>
      </c>
      <c r="M70" s="125">
        <f t="shared" si="9"/>
        <v>2671</v>
      </c>
      <c r="N70" s="125">
        <v>50</v>
      </c>
      <c r="O70" s="125">
        <v>2621</v>
      </c>
      <c r="P70" s="122">
        <f t="shared" si="10"/>
        <v>2346</v>
      </c>
      <c r="Q70" s="122">
        <f t="shared" ref="Q70:Q133" si="13">IF(P70&gt;9999,1,IF(P70&gt;4999,0.75,IF(P70&gt;2499,0.5,IF(P70&gt;999,0.25,0))))</f>
        <v>0.25</v>
      </c>
      <c r="R70" s="123">
        <f t="shared" si="11"/>
        <v>1.1640371229698376</v>
      </c>
      <c r="S70" s="122">
        <f t="shared" ref="S70:S133" si="14">IF(R70&gt;0.9999,1,IF(R70&gt;0.7499,0.75,IF(R70&gt;0.4999,0.5,IF(R70&gt;0.2499,0.25,0))))</f>
        <v>1</v>
      </c>
      <c r="T70" s="122">
        <f t="shared" ref="T70:T133" si="15">IF(L70&gt;49.99,1,IF(L70&gt;39.99,0.75,IF(L70&gt;29.99,0.5,IF(L70&gt;19.99,0.25,0))))</f>
        <v>0.5</v>
      </c>
      <c r="U70" s="122">
        <f t="shared" ref="U70:U133" si="16">IF(I70&gt;1999,1,IF(I70&gt;999,0.75,IF(I70&gt;499,0.5,IF(I70&gt;0,0.25,0))))</f>
        <v>0.75</v>
      </c>
      <c r="V70" s="124">
        <f t="shared" si="12"/>
        <v>0.625</v>
      </c>
      <c r="W70" s="125">
        <v>1</v>
      </c>
    </row>
    <row r="71" spans="1:23" s="125" customFormat="1" ht="10.5" customHeight="1" x14ac:dyDescent="0.2">
      <c r="A71" s="129" t="s">
        <v>4</v>
      </c>
      <c r="B71" s="129" t="s">
        <v>58</v>
      </c>
      <c r="C71" s="120" t="s">
        <v>68</v>
      </c>
      <c r="D71" s="145" t="s">
        <v>354</v>
      </c>
      <c r="E71" s="121">
        <v>1041</v>
      </c>
      <c r="F71" s="121">
        <v>1084</v>
      </c>
      <c r="G71" s="121">
        <v>1485</v>
      </c>
      <c r="H71" s="121">
        <v>0</v>
      </c>
      <c r="I71" s="121">
        <v>0</v>
      </c>
      <c r="J71" s="121">
        <v>14037.25077959014</v>
      </c>
      <c r="K71" s="121">
        <v>2987</v>
      </c>
      <c r="L71" s="131">
        <v>26.82</v>
      </c>
      <c r="M71" s="125">
        <f t="shared" si="9"/>
        <v>0</v>
      </c>
      <c r="N71" s="125" t="s">
        <v>471</v>
      </c>
      <c r="O71" s="125" t="s">
        <v>471</v>
      </c>
      <c r="P71" s="122">
        <f t="shared" si="10"/>
        <v>2125</v>
      </c>
      <c r="Q71" s="122">
        <f t="shared" si="13"/>
        <v>0.25</v>
      </c>
      <c r="R71" s="123">
        <f t="shared" si="11"/>
        <v>0.71141613659189817</v>
      </c>
      <c r="S71" s="122">
        <f t="shared" si="14"/>
        <v>0.5</v>
      </c>
      <c r="T71" s="122">
        <f t="shared" si="15"/>
        <v>0.25</v>
      </c>
      <c r="U71" s="122">
        <f t="shared" si="16"/>
        <v>0</v>
      </c>
      <c r="V71" s="124">
        <f t="shared" si="12"/>
        <v>0.25</v>
      </c>
      <c r="W71" s="125">
        <v>1</v>
      </c>
    </row>
    <row r="72" spans="1:23" s="125" customFormat="1" ht="10.5" customHeight="1" x14ac:dyDescent="0.2">
      <c r="A72" s="129" t="s">
        <v>4</v>
      </c>
      <c r="B72" s="129" t="s">
        <v>58</v>
      </c>
      <c r="C72" s="120" t="s">
        <v>69</v>
      </c>
      <c r="D72" s="145" t="s">
        <v>353</v>
      </c>
      <c r="E72" s="121">
        <v>607</v>
      </c>
      <c r="F72" s="121">
        <v>24</v>
      </c>
      <c r="G72" s="121">
        <v>9</v>
      </c>
      <c r="H72" s="121">
        <v>0</v>
      </c>
      <c r="I72" s="121">
        <v>0</v>
      </c>
      <c r="J72" s="121">
        <v>57426.066880470389</v>
      </c>
      <c r="K72" s="121">
        <v>12218</v>
      </c>
      <c r="L72" s="131">
        <v>15.21</v>
      </c>
      <c r="M72" s="125">
        <f t="shared" si="9"/>
        <v>0</v>
      </c>
      <c r="N72" s="125" t="s">
        <v>471</v>
      </c>
      <c r="O72" s="125" t="s">
        <v>471</v>
      </c>
      <c r="P72" s="122">
        <f t="shared" si="10"/>
        <v>631</v>
      </c>
      <c r="Q72" s="122">
        <f t="shared" si="13"/>
        <v>0</v>
      </c>
      <c r="R72" s="123">
        <f t="shared" si="11"/>
        <v>5.1645113766573908E-2</v>
      </c>
      <c r="S72" s="122">
        <f t="shared" si="14"/>
        <v>0</v>
      </c>
      <c r="T72" s="122">
        <f t="shared" si="15"/>
        <v>0</v>
      </c>
      <c r="U72" s="122">
        <f t="shared" si="16"/>
        <v>0</v>
      </c>
      <c r="V72" s="124">
        <f t="shared" si="12"/>
        <v>0</v>
      </c>
      <c r="W72" s="125">
        <v>1</v>
      </c>
    </row>
    <row r="73" spans="1:23" s="125" customFormat="1" ht="10.5" customHeight="1" x14ac:dyDescent="0.2">
      <c r="A73" s="129" t="s">
        <v>4</v>
      </c>
      <c r="B73" s="129" t="s">
        <v>58</v>
      </c>
      <c r="C73" s="120" t="s">
        <v>70</v>
      </c>
      <c r="D73" s="145" t="s">
        <v>352</v>
      </c>
      <c r="E73" s="121">
        <v>6004</v>
      </c>
      <c r="F73" s="121">
        <v>3702</v>
      </c>
      <c r="G73" s="121">
        <v>5949</v>
      </c>
      <c r="H73" s="121">
        <v>0</v>
      </c>
      <c r="I73" s="121">
        <v>0</v>
      </c>
      <c r="J73" s="121">
        <v>56882.635492338559</v>
      </c>
      <c r="K73" s="121">
        <v>12103</v>
      </c>
      <c r="L73" s="131">
        <v>29.64</v>
      </c>
      <c r="M73" s="125">
        <f t="shared" si="9"/>
        <v>649</v>
      </c>
      <c r="N73" s="125">
        <v>62</v>
      </c>
      <c r="O73" s="125">
        <v>587</v>
      </c>
      <c r="P73" s="122">
        <f t="shared" si="10"/>
        <v>9057</v>
      </c>
      <c r="Q73" s="122">
        <f t="shared" si="13"/>
        <v>0.75</v>
      </c>
      <c r="R73" s="123">
        <f t="shared" si="11"/>
        <v>0.80194992976947865</v>
      </c>
      <c r="S73" s="122">
        <f t="shared" si="14"/>
        <v>0.75</v>
      </c>
      <c r="T73" s="122">
        <f t="shared" si="15"/>
        <v>0.25</v>
      </c>
      <c r="U73" s="122">
        <f t="shared" si="16"/>
        <v>0</v>
      </c>
      <c r="V73" s="124">
        <f t="shared" si="12"/>
        <v>0.4375</v>
      </c>
      <c r="W73" s="125">
        <v>1</v>
      </c>
    </row>
    <row r="74" spans="1:23" s="125" customFormat="1" ht="10.5" customHeight="1" x14ac:dyDescent="0.2">
      <c r="A74" s="129" t="s">
        <v>4</v>
      </c>
      <c r="B74" s="129" t="s">
        <v>58</v>
      </c>
      <c r="C74" s="120" t="s">
        <v>71</v>
      </c>
      <c r="D74" s="145" t="s">
        <v>351</v>
      </c>
      <c r="E74" s="121">
        <v>5722</v>
      </c>
      <c r="F74" s="121">
        <v>7536</v>
      </c>
      <c r="G74" s="121">
        <v>5023</v>
      </c>
      <c r="H74" s="121">
        <v>0</v>
      </c>
      <c r="I74" s="121">
        <v>9638</v>
      </c>
      <c r="J74" s="121">
        <v>65514.83408074046</v>
      </c>
      <c r="K74" s="121">
        <v>13939</v>
      </c>
      <c r="L74" s="131">
        <v>46.76</v>
      </c>
      <c r="M74" s="125">
        <f t="shared" si="9"/>
        <v>5240</v>
      </c>
      <c r="N74" s="125">
        <v>4990</v>
      </c>
      <c r="O74" s="125">
        <v>250</v>
      </c>
      <c r="P74" s="122">
        <f t="shared" si="10"/>
        <v>8018</v>
      </c>
      <c r="Q74" s="122">
        <f t="shared" si="13"/>
        <v>0.75</v>
      </c>
      <c r="R74" s="123">
        <f t="shared" si="11"/>
        <v>0.95114427146854152</v>
      </c>
      <c r="S74" s="122">
        <f t="shared" si="14"/>
        <v>0.75</v>
      </c>
      <c r="T74" s="122">
        <f t="shared" si="15"/>
        <v>0.75</v>
      </c>
      <c r="U74" s="122">
        <f t="shared" si="16"/>
        <v>1</v>
      </c>
      <c r="V74" s="124">
        <f t="shared" si="12"/>
        <v>0.8125</v>
      </c>
      <c r="W74" s="125">
        <v>1</v>
      </c>
    </row>
    <row r="75" spans="1:23" s="125" customFormat="1" ht="10.5" customHeight="1" x14ac:dyDescent="0.2">
      <c r="A75" s="129" t="s">
        <v>4</v>
      </c>
      <c r="B75" s="129" t="s">
        <v>58</v>
      </c>
      <c r="C75" s="120" t="s">
        <v>72</v>
      </c>
      <c r="D75" s="145" t="s">
        <v>350</v>
      </c>
      <c r="E75" s="121">
        <v>7704</v>
      </c>
      <c r="F75" s="121">
        <v>5924</v>
      </c>
      <c r="G75" s="121">
        <v>8540</v>
      </c>
      <c r="H75" s="121">
        <v>0</v>
      </c>
      <c r="I75" s="121">
        <v>0</v>
      </c>
      <c r="J75" s="121">
        <v>83252.643601436037</v>
      </c>
      <c r="K75" s="121">
        <v>17713</v>
      </c>
      <c r="L75" s="131">
        <v>24.45</v>
      </c>
      <c r="M75" s="125">
        <f t="shared" si="9"/>
        <v>464</v>
      </c>
      <c r="N75" s="125">
        <v>0</v>
      </c>
      <c r="O75" s="125">
        <v>464</v>
      </c>
      <c r="P75" s="122">
        <f t="shared" si="10"/>
        <v>13164</v>
      </c>
      <c r="Q75" s="122">
        <f t="shared" si="13"/>
        <v>1</v>
      </c>
      <c r="R75" s="123">
        <f t="shared" si="11"/>
        <v>0.76937842262744882</v>
      </c>
      <c r="S75" s="122">
        <f t="shared" si="14"/>
        <v>0.75</v>
      </c>
      <c r="T75" s="122">
        <f t="shared" si="15"/>
        <v>0.25</v>
      </c>
      <c r="U75" s="122">
        <f t="shared" si="16"/>
        <v>0</v>
      </c>
      <c r="V75" s="124">
        <f t="shared" si="12"/>
        <v>0.5</v>
      </c>
      <c r="W75" s="125">
        <v>1</v>
      </c>
    </row>
    <row r="76" spans="1:23" s="125" customFormat="1" ht="10.5" customHeight="1" x14ac:dyDescent="0.2">
      <c r="A76" s="129" t="s">
        <v>4</v>
      </c>
      <c r="B76" s="129" t="s">
        <v>58</v>
      </c>
      <c r="C76" s="120" t="s">
        <v>73</v>
      </c>
      <c r="D76" s="145" t="s">
        <v>349</v>
      </c>
      <c r="E76" s="121">
        <v>6944</v>
      </c>
      <c r="F76" s="121">
        <v>5298</v>
      </c>
      <c r="G76" s="121">
        <v>2423</v>
      </c>
      <c r="H76" s="121">
        <v>0</v>
      </c>
      <c r="I76" s="121">
        <v>4336</v>
      </c>
      <c r="J76" s="121">
        <v>41402.156353113649</v>
      </c>
      <c r="K76" s="121">
        <v>8809</v>
      </c>
      <c r="L76" s="131">
        <v>48.4</v>
      </c>
      <c r="M76" s="125">
        <f t="shared" si="9"/>
        <v>297</v>
      </c>
      <c r="N76" s="125">
        <v>100</v>
      </c>
      <c r="O76" s="125">
        <v>197</v>
      </c>
      <c r="P76" s="122">
        <f t="shared" si="10"/>
        <v>11945</v>
      </c>
      <c r="Q76" s="122">
        <f t="shared" si="13"/>
        <v>1</v>
      </c>
      <c r="R76" s="123">
        <f t="shared" si="11"/>
        <v>1.3897150641389489</v>
      </c>
      <c r="S76" s="122">
        <f t="shared" si="14"/>
        <v>1</v>
      </c>
      <c r="T76" s="122">
        <f t="shared" si="15"/>
        <v>0.75</v>
      </c>
      <c r="U76" s="122">
        <f t="shared" si="16"/>
        <v>1</v>
      </c>
      <c r="V76" s="124">
        <f t="shared" si="12"/>
        <v>0.9375</v>
      </c>
      <c r="W76" s="125">
        <v>1</v>
      </c>
    </row>
    <row r="77" spans="1:23" s="125" customFormat="1" ht="10.5" customHeight="1" x14ac:dyDescent="0.2">
      <c r="A77" s="129" t="s">
        <v>4</v>
      </c>
      <c r="B77" s="129" t="s">
        <v>58</v>
      </c>
      <c r="C77" s="120" t="s">
        <v>74</v>
      </c>
      <c r="D77" s="145" t="s">
        <v>348</v>
      </c>
      <c r="E77" s="121">
        <v>2176</v>
      </c>
      <c r="F77" s="121">
        <v>673</v>
      </c>
      <c r="G77" s="121">
        <v>3572</v>
      </c>
      <c r="H77" s="121">
        <v>0</v>
      </c>
      <c r="I77" s="121">
        <v>0</v>
      </c>
      <c r="J77" s="121">
        <v>45240.663061975669</v>
      </c>
      <c r="K77" s="121">
        <v>9626</v>
      </c>
      <c r="L77" s="131">
        <v>17.329999999999998</v>
      </c>
      <c r="M77" s="125">
        <f t="shared" ref="M77:M108" si="17">SUM(N77:O77)</f>
        <v>0</v>
      </c>
      <c r="N77" s="125" t="s">
        <v>471</v>
      </c>
      <c r="O77" s="125" t="s">
        <v>471</v>
      </c>
      <c r="P77" s="122">
        <f t="shared" si="10"/>
        <v>2849</v>
      </c>
      <c r="Q77" s="122">
        <f t="shared" si="13"/>
        <v>0.5</v>
      </c>
      <c r="R77" s="123">
        <f t="shared" si="11"/>
        <v>0.29596924994805734</v>
      </c>
      <c r="S77" s="122">
        <f t="shared" si="14"/>
        <v>0.25</v>
      </c>
      <c r="T77" s="122">
        <f t="shared" si="15"/>
        <v>0</v>
      </c>
      <c r="U77" s="122">
        <f t="shared" si="16"/>
        <v>0</v>
      </c>
      <c r="V77" s="124">
        <f t="shared" si="12"/>
        <v>0.1875</v>
      </c>
      <c r="W77" s="125">
        <v>1</v>
      </c>
    </row>
    <row r="78" spans="1:23" s="125" customFormat="1" ht="10.5" customHeight="1" x14ac:dyDescent="0.2">
      <c r="A78" s="129" t="s">
        <v>4</v>
      </c>
      <c r="B78" s="129" t="s">
        <v>58</v>
      </c>
      <c r="C78" s="120" t="s">
        <v>75</v>
      </c>
      <c r="D78" s="145" t="s">
        <v>347</v>
      </c>
      <c r="E78" s="121">
        <v>4564</v>
      </c>
      <c r="F78" s="121">
        <v>1047</v>
      </c>
      <c r="G78" s="121">
        <v>3195</v>
      </c>
      <c r="H78" s="121">
        <v>0</v>
      </c>
      <c r="I78" s="121">
        <v>0</v>
      </c>
      <c r="J78" s="121">
        <v>35188.227441898431</v>
      </c>
      <c r="K78" s="121">
        <v>7487</v>
      </c>
      <c r="L78" s="131">
        <v>22.3</v>
      </c>
      <c r="M78" s="125">
        <f t="shared" si="17"/>
        <v>0</v>
      </c>
      <c r="N78" s="125" t="s">
        <v>471</v>
      </c>
      <c r="O78" s="125" t="s">
        <v>471</v>
      </c>
      <c r="P78" s="122">
        <f t="shared" si="10"/>
        <v>5611</v>
      </c>
      <c r="Q78" s="122">
        <f t="shared" si="13"/>
        <v>0.75</v>
      </c>
      <c r="R78" s="132">
        <f t="shared" si="11"/>
        <v>0.74943234940563641</v>
      </c>
      <c r="S78" s="122">
        <f t="shared" si="14"/>
        <v>0.5</v>
      </c>
      <c r="T78" s="122">
        <f t="shared" si="15"/>
        <v>0.25</v>
      </c>
      <c r="U78" s="122">
        <f t="shared" si="16"/>
        <v>0</v>
      </c>
      <c r="V78" s="124">
        <f t="shared" si="12"/>
        <v>0.375</v>
      </c>
      <c r="W78" s="125">
        <v>1</v>
      </c>
    </row>
    <row r="79" spans="1:23" s="125" customFormat="1" ht="10.5" customHeight="1" x14ac:dyDescent="0.2">
      <c r="A79" s="129" t="s">
        <v>4</v>
      </c>
      <c r="B79" s="129" t="s">
        <v>58</v>
      </c>
      <c r="C79" s="120" t="s">
        <v>76</v>
      </c>
      <c r="D79" s="145" t="s">
        <v>346</v>
      </c>
      <c r="E79" s="121">
        <v>904</v>
      </c>
      <c r="F79" s="121">
        <v>241</v>
      </c>
      <c r="G79" s="121">
        <v>2588</v>
      </c>
      <c r="H79" s="121">
        <v>0</v>
      </c>
      <c r="I79" s="121">
        <v>7406</v>
      </c>
      <c r="J79" s="121">
        <v>69086.850397345508</v>
      </c>
      <c r="K79" s="121">
        <v>14699</v>
      </c>
      <c r="L79" s="131">
        <v>15.98</v>
      </c>
      <c r="M79" s="125">
        <f t="shared" si="17"/>
        <v>369</v>
      </c>
      <c r="N79" s="125">
        <v>0</v>
      </c>
      <c r="O79" s="125">
        <v>369</v>
      </c>
      <c r="P79" s="122">
        <f t="shared" si="10"/>
        <v>776</v>
      </c>
      <c r="Q79" s="122">
        <f t="shared" si="13"/>
        <v>0</v>
      </c>
      <c r="R79" s="123">
        <f t="shared" si="11"/>
        <v>7.7896455541193274E-2</v>
      </c>
      <c r="S79" s="122">
        <f t="shared" si="14"/>
        <v>0</v>
      </c>
      <c r="T79" s="122">
        <f t="shared" si="15"/>
        <v>0</v>
      </c>
      <c r="U79" s="122">
        <f t="shared" si="16"/>
        <v>1</v>
      </c>
      <c r="V79" s="124">
        <f t="shared" si="12"/>
        <v>0.25</v>
      </c>
      <c r="W79" s="125">
        <v>1</v>
      </c>
    </row>
    <row r="80" spans="1:23" s="125" customFormat="1" ht="10.5" customHeight="1" x14ac:dyDescent="0.2">
      <c r="A80" s="129" t="s">
        <v>4</v>
      </c>
      <c r="B80" s="129" t="s">
        <v>58</v>
      </c>
      <c r="C80" s="120" t="s">
        <v>77</v>
      </c>
      <c r="D80" s="145" t="s">
        <v>345</v>
      </c>
      <c r="E80" s="121">
        <v>4279</v>
      </c>
      <c r="F80" s="121">
        <v>6335</v>
      </c>
      <c r="G80" s="121">
        <v>2648</v>
      </c>
      <c r="H80" s="121">
        <v>0</v>
      </c>
      <c r="I80" s="121">
        <v>5833</v>
      </c>
      <c r="J80" s="121">
        <v>44588.545396217458</v>
      </c>
      <c r="K80" s="121">
        <v>9487</v>
      </c>
      <c r="L80" s="131">
        <v>22.11</v>
      </c>
      <c r="M80" s="125">
        <f t="shared" si="17"/>
        <v>3534</v>
      </c>
      <c r="N80" s="125">
        <v>831</v>
      </c>
      <c r="O80" s="125">
        <v>2703</v>
      </c>
      <c r="P80" s="122">
        <f t="shared" si="10"/>
        <v>7080</v>
      </c>
      <c r="Q80" s="122">
        <f t="shared" si="13"/>
        <v>0.75</v>
      </c>
      <c r="R80" s="123">
        <f t="shared" si="11"/>
        <v>1.1187941393485823</v>
      </c>
      <c r="S80" s="122">
        <f t="shared" si="14"/>
        <v>1</v>
      </c>
      <c r="T80" s="122">
        <f t="shared" si="15"/>
        <v>0.25</v>
      </c>
      <c r="U80" s="122">
        <f t="shared" si="16"/>
        <v>1</v>
      </c>
      <c r="V80" s="124">
        <f t="shared" si="12"/>
        <v>0.75</v>
      </c>
      <c r="W80" s="125">
        <v>1</v>
      </c>
    </row>
    <row r="81" spans="1:23" s="125" customFormat="1" ht="10.5" customHeight="1" x14ac:dyDescent="0.2">
      <c r="A81" s="129" t="s">
        <v>4</v>
      </c>
      <c r="B81" s="129" t="s">
        <v>58</v>
      </c>
      <c r="C81" s="120" t="s">
        <v>78</v>
      </c>
      <c r="D81" s="145" t="s">
        <v>344</v>
      </c>
      <c r="E81" s="121">
        <v>685</v>
      </c>
      <c r="F81" s="121">
        <v>34</v>
      </c>
      <c r="G81" s="121">
        <v>0</v>
      </c>
      <c r="H81" s="121">
        <v>0</v>
      </c>
      <c r="I81" s="121">
        <v>0</v>
      </c>
      <c r="J81" s="121">
        <v>32759.507161093825</v>
      </c>
      <c r="K81" s="121">
        <v>6970</v>
      </c>
      <c r="L81" s="131">
        <v>29.21</v>
      </c>
      <c r="M81" s="125">
        <f t="shared" si="17"/>
        <v>0</v>
      </c>
      <c r="N81" s="125" t="s">
        <v>471</v>
      </c>
      <c r="O81" s="125" t="s">
        <v>471</v>
      </c>
      <c r="P81" s="122">
        <f t="shared" si="10"/>
        <v>719</v>
      </c>
      <c r="Q81" s="122">
        <f t="shared" si="13"/>
        <v>0</v>
      </c>
      <c r="R81" s="123">
        <f t="shared" si="11"/>
        <v>0.10315638450502151</v>
      </c>
      <c r="S81" s="122">
        <f t="shared" si="14"/>
        <v>0</v>
      </c>
      <c r="T81" s="122">
        <f t="shared" si="15"/>
        <v>0.25</v>
      </c>
      <c r="U81" s="122">
        <f t="shared" si="16"/>
        <v>0</v>
      </c>
      <c r="V81" s="124">
        <f t="shared" si="12"/>
        <v>6.25E-2</v>
      </c>
    </row>
    <row r="82" spans="1:23" s="125" customFormat="1" ht="10.5" customHeight="1" x14ac:dyDescent="0.2">
      <c r="A82" s="129" t="s">
        <v>4</v>
      </c>
      <c r="B82" s="129" t="s">
        <v>58</v>
      </c>
      <c r="C82" s="120" t="s">
        <v>79</v>
      </c>
      <c r="D82" s="145" t="s">
        <v>343</v>
      </c>
      <c r="E82" s="121">
        <v>328</v>
      </c>
      <c r="F82" s="121">
        <v>301</v>
      </c>
      <c r="G82" s="121">
        <v>2149</v>
      </c>
      <c r="H82" s="121">
        <v>0</v>
      </c>
      <c r="I82" s="121">
        <v>0</v>
      </c>
      <c r="J82" s="121">
        <v>65871.199664111526</v>
      </c>
      <c r="K82" s="121">
        <v>14015</v>
      </c>
      <c r="L82" s="131">
        <v>25.84</v>
      </c>
      <c r="M82" s="125">
        <f t="shared" si="17"/>
        <v>0</v>
      </c>
      <c r="N82" s="125" t="s">
        <v>471</v>
      </c>
      <c r="O82" s="125" t="s">
        <v>471</v>
      </c>
      <c r="P82" s="122">
        <f t="shared" si="10"/>
        <v>629</v>
      </c>
      <c r="Q82" s="122">
        <f t="shared" si="13"/>
        <v>0</v>
      </c>
      <c r="R82" s="123">
        <f t="shared" si="11"/>
        <v>4.4880485194434536E-2</v>
      </c>
      <c r="S82" s="122">
        <f t="shared" si="14"/>
        <v>0</v>
      </c>
      <c r="T82" s="122">
        <f t="shared" si="15"/>
        <v>0.25</v>
      </c>
      <c r="U82" s="122">
        <f t="shared" si="16"/>
        <v>0</v>
      </c>
      <c r="V82" s="124">
        <f t="shared" si="12"/>
        <v>6.25E-2</v>
      </c>
      <c r="W82" s="125">
        <v>1</v>
      </c>
    </row>
    <row r="83" spans="1:23" s="125" customFormat="1" ht="10.5" customHeight="1" x14ac:dyDescent="0.2">
      <c r="A83" s="129" t="s">
        <v>4</v>
      </c>
      <c r="B83" s="129" t="s">
        <v>58</v>
      </c>
      <c r="C83" s="120" t="s">
        <v>80</v>
      </c>
      <c r="D83" s="145" t="s">
        <v>342</v>
      </c>
      <c r="E83" s="121">
        <v>1416</v>
      </c>
      <c r="F83" s="121">
        <v>6333</v>
      </c>
      <c r="G83" s="121">
        <v>6963</v>
      </c>
      <c r="H83" s="121">
        <v>0</v>
      </c>
      <c r="I83" s="121">
        <v>0</v>
      </c>
      <c r="J83" s="121">
        <v>72133.201351969183</v>
      </c>
      <c r="K83" s="121">
        <v>15347</v>
      </c>
      <c r="L83" s="131">
        <v>23.18</v>
      </c>
      <c r="M83" s="125">
        <f t="shared" si="17"/>
        <v>0</v>
      </c>
      <c r="N83" s="125" t="s">
        <v>471</v>
      </c>
      <c r="O83" s="125" t="s">
        <v>471</v>
      </c>
      <c r="P83" s="122">
        <f t="shared" si="10"/>
        <v>7749</v>
      </c>
      <c r="Q83" s="122">
        <f t="shared" si="13"/>
        <v>0.75</v>
      </c>
      <c r="R83" s="123">
        <f t="shared" si="11"/>
        <v>0.50491952824656283</v>
      </c>
      <c r="S83" s="122">
        <f t="shared" si="14"/>
        <v>0.5</v>
      </c>
      <c r="T83" s="122">
        <f t="shared" si="15"/>
        <v>0.25</v>
      </c>
      <c r="U83" s="122">
        <f t="shared" si="16"/>
        <v>0</v>
      </c>
      <c r="V83" s="124">
        <f t="shared" si="12"/>
        <v>0.375</v>
      </c>
      <c r="W83" s="125">
        <v>1</v>
      </c>
    </row>
    <row r="84" spans="1:23" s="125" customFormat="1" ht="10.5" customHeight="1" x14ac:dyDescent="0.2">
      <c r="A84" s="129" t="s">
        <v>4</v>
      </c>
      <c r="B84" s="129" t="s">
        <v>58</v>
      </c>
      <c r="C84" s="120" t="s">
        <v>81</v>
      </c>
      <c r="D84" s="145" t="s">
        <v>341</v>
      </c>
      <c r="E84" s="121">
        <v>2313</v>
      </c>
      <c r="F84" s="121">
        <v>4520</v>
      </c>
      <c r="G84" s="121">
        <v>3041</v>
      </c>
      <c r="H84" s="121">
        <v>0</v>
      </c>
      <c r="I84" s="121">
        <v>0</v>
      </c>
      <c r="J84" s="121">
        <v>28677.50138793427</v>
      </c>
      <c r="K84" s="121">
        <v>6102</v>
      </c>
      <c r="L84" s="131">
        <v>33.840000000000003</v>
      </c>
      <c r="M84" s="125">
        <f t="shared" si="17"/>
        <v>0</v>
      </c>
      <c r="N84" s="125" t="s">
        <v>471</v>
      </c>
      <c r="O84" s="125" t="s">
        <v>471</v>
      </c>
      <c r="P84" s="122">
        <f t="shared" si="10"/>
        <v>6833</v>
      </c>
      <c r="Q84" s="122">
        <f t="shared" si="13"/>
        <v>0.75</v>
      </c>
      <c r="R84" s="123">
        <f t="shared" si="11"/>
        <v>1.1197967879383808</v>
      </c>
      <c r="S84" s="122">
        <f t="shared" si="14"/>
        <v>1</v>
      </c>
      <c r="T84" s="122">
        <f t="shared" si="15"/>
        <v>0.5</v>
      </c>
      <c r="U84" s="122">
        <f t="shared" si="16"/>
        <v>0</v>
      </c>
      <c r="V84" s="124">
        <f t="shared" si="12"/>
        <v>0.5625</v>
      </c>
      <c r="W84" s="125">
        <v>1</v>
      </c>
    </row>
    <row r="85" spans="1:23" s="125" customFormat="1" ht="10.5" customHeight="1" x14ac:dyDescent="0.2">
      <c r="A85" s="129" t="s">
        <v>4</v>
      </c>
      <c r="B85" s="129" t="s">
        <v>58</v>
      </c>
      <c r="C85" s="120" t="s">
        <v>82</v>
      </c>
      <c r="D85" s="145" t="s">
        <v>340</v>
      </c>
      <c r="E85" s="121">
        <v>1118</v>
      </c>
      <c r="F85" s="121">
        <v>261</v>
      </c>
      <c r="G85" s="121">
        <v>4452</v>
      </c>
      <c r="H85" s="121">
        <v>0</v>
      </c>
      <c r="I85" s="121">
        <v>0</v>
      </c>
      <c r="J85" s="121">
        <v>74152.257970951381</v>
      </c>
      <c r="K85" s="121">
        <v>15777</v>
      </c>
      <c r="L85" s="131">
        <v>17.309999999999999</v>
      </c>
      <c r="M85" s="125">
        <f t="shared" si="17"/>
        <v>0</v>
      </c>
      <c r="N85" s="125" t="s">
        <v>471</v>
      </c>
      <c r="O85" s="125" t="s">
        <v>471</v>
      </c>
      <c r="P85" s="122">
        <f t="shared" si="10"/>
        <v>1379</v>
      </c>
      <c r="Q85" s="122">
        <f t="shared" si="13"/>
        <v>0.25</v>
      </c>
      <c r="R85" s="123">
        <f t="shared" si="11"/>
        <v>8.740571718324143E-2</v>
      </c>
      <c r="S85" s="122">
        <f t="shared" si="14"/>
        <v>0</v>
      </c>
      <c r="T85" s="122">
        <f t="shared" si="15"/>
        <v>0</v>
      </c>
      <c r="U85" s="122">
        <f t="shared" si="16"/>
        <v>0</v>
      </c>
      <c r="V85" s="124">
        <f t="shared" si="12"/>
        <v>6.25E-2</v>
      </c>
      <c r="W85" s="125">
        <v>1</v>
      </c>
    </row>
    <row r="86" spans="1:23" s="125" customFormat="1" ht="10.5" customHeight="1" x14ac:dyDescent="0.2">
      <c r="A86" s="129" t="s">
        <v>4</v>
      </c>
      <c r="B86" s="129" t="s">
        <v>58</v>
      </c>
      <c r="C86" s="120" t="s">
        <v>83</v>
      </c>
      <c r="D86" s="145" t="s">
        <v>339</v>
      </c>
      <c r="E86" s="121">
        <v>3076</v>
      </c>
      <c r="F86" s="121">
        <v>4828</v>
      </c>
      <c r="G86" s="121">
        <v>840</v>
      </c>
      <c r="H86" s="121">
        <v>0</v>
      </c>
      <c r="I86" s="121">
        <v>3753</v>
      </c>
      <c r="J86" s="121">
        <v>35166.281174300799</v>
      </c>
      <c r="K86" s="121">
        <v>7482</v>
      </c>
      <c r="L86" s="131">
        <v>42.26</v>
      </c>
      <c r="M86" s="125">
        <f t="shared" si="17"/>
        <v>3592</v>
      </c>
      <c r="N86" s="125">
        <v>0</v>
      </c>
      <c r="O86" s="125">
        <v>3592</v>
      </c>
      <c r="P86" s="122">
        <f t="shared" si="10"/>
        <v>4312</v>
      </c>
      <c r="Q86" s="122">
        <f t="shared" si="13"/>
        <v>0.5</v>
      </c>
      <c r="R86" s="123">
        <f t="shared" si="11"/>
        <v>1.0564020315423683</v>
      </c>
      <c r="S86" s="122">
        <f t="shared" si="14"/>
        <v>1</v>
      </c>
      <c r="T86" s="122">
        <f t="shared" si="15"/>
        <v>0.75</v>
      </c>
      <c r="U86" s="122">
        <f t="shared" si="16"/>
        <v>1</v>
      </c>
      <c r="V86" s="124">
        <f t="shared" si="12"/>
        <v>0.8125</v>
      </c>
      <c r="W86" s="125">
        <v>1</v>
      </c>
    </row>
    <row r="87" spans="1:23" s="125" customFormat="1" ht="10.5" customHeight="1" x14ac:dyDescent="0.2">
      <c r="A87" s="129" t="s">
        <v>4</v>
      </c>
      <c r="B87" s="129" t="s">
        <v>58</v>
      </c>
      <c r="C87" s="120" t="s">
        <v>84</v>
      </c>
      <c r="D87" s="145" t="s">
        <v>338</v>
      </c>
      <c r="E87" s="121">
        <v>2573</v>
      </c>
      <c r="F87" s="121">
        <v>1910</v>
      </c>
      <c r="G87" s="121">
        <v>2674</v>
      </c>
      <c r="H87" s="121">
        <v>0</v>
      </c>
      <c r="I87" s="121">
        <v>0</v>
      </c>
      <c r="J87" s="121">
        <v>33882.947050020208</v>
      </c>
      <c r="K87" s="121">
        <v>7209</v>
      </c>
      <c r="L87" s="131">
        <v>28.33</v>
      </c>
      <c r="M87" s="125">
        <f t="shared" si="17"/>
        <v>0</v>
      </c>
      <c r="N87" s="125" t="s">
        <v>471</v>
      </c>
      <c r="O87" s="125" t="s">
        <v>471</v>
      </c>
      <c r="P87" s="122">
        <f t="shared" si="10"/>
        <v>4483</v>
      </c>
      <c r="Q87" s="122">
        <f t="shared" si="13"/>
        <v>0.5</v>
      </c>
      <c r="R87" s="123">
        <f t="shared" si="11"/>
        <v>0.62186156193646835</v>
      </c>
      <c r="S87" s="122">
        <f t="shared" si="14"/>
        <v>0.5</v>
      </c>
      <c r="T87" s="122">
        <f t="shared" si="15"/>
        <v>0.25</v>
      </c>
      <c r="U87" s="122">
        <f t="shared" si="16"/>
        <v>0</v>
      </c>
      <c r="V87" s="124">
        <f t="shared" si="12"/>
        <v>0.3125</v>
      </c>
      <c r="W87" s="125">
        <v>1</v>
      </c>
    </row>
    <row r="88" spans="1:23" s="125" customFormat="1" ht="10.5" customHeight="1" x14ac:dyDescent="0.2">
      <c r="A88" s="129" t="s">
        <v>4</v>
      </c>
      <c r="B88" s="129" t="s">
        <v>58</v>
      </c>
      <c r="C88" s="120" t="s">
        <v>86</v>
      </c>
      <c r="D88" s="145" t="s">
        <v>337</v>
      </c>
      <c r="E88" s="121">
        <v>1660</v>
      </c>
      <c r="F88" s="121">
        <v>1945</v>
      </c>
      <c r="G88" s="121">
        <v>1441</v>
      </c>
      <c r="H88" s="121">
        <v>0</v>
      </c>
      <c r="I88" s="121">
        <v>0</v>
      </c>
      <c r="J88" s="121">
        <v>15315.359602061755</v>
      </c>
      <c r="K88" s="121">
        <v>3259</v>
      </c>
      <c r="L88" s="131">
        <v>30.08</v>
      </c>
      <c r="M88" s="125">
        <f t="shared" si="17"/>
        <v>180</v>
      </c>
      <c r="N88" s="125">
        <v>180</v>
      </c>
      <c r="O88" s="125">
        <v>0</v>
      </c>
      <c r="P88" s="122">
        <f t="shared" si="10"/>
        <v>3425</v>
      </c>
      <c r="Q88" s="122">
        <f t="shared" si="13"/>
        <v>0.5</v>
      </c>
      <c r="R88" s="123">
        <f t="shared" si="11"/>
        <v>1.1061675360540042</v>
      </c>
      <c r="S88" s="122">
        <f t="shared" si="14"/>
        <v>1</v>
      </c>
      <c r="T88" s="122">
        <f t="shared" si="15"/>
        <v>0.5</v>
      </c>
      <c r="U88" s="122">
        <f t="shared" si="16"/>
        <v>0</v>
      </c>
      <c r="V88" s="124">
        <f t="shared" si="12"/>
        <v>0.5</v>
      </c>
      <c r="W88" s="125">
        <v>1</v>
      </c>
    </row>
    <row r="89" spans="1:23" s="125" customFormat="1" ht="10.5" customHeight="1" x14ac:dyDescent="0.2">
      <c r="A89" s="129" t="s">
        <v>4</v>
      </c>
      <c r="B89" s="129" t="s">
        <v>58</v>
      </c>
      <c r="C89" s="120" t="s">
        <v>87</v>
      </c>
      <c r="D89" s="145" t="s">
        <v>336</v>
      </c>
      <c r="E89" s="121">
        <v>4400</v>
      </c>
      <c r="F89" s="121">
        <v>7882</v>
      </c>
      <c r="G89" s="121">
        <v>3094</v>
      </c>
      <c r="H89" s="121">
        <v>0</v>
      </c>
      <c r="I89" s="121">
        <v>0</v>
      </c>
      <c r="J89" s="121">
        <v>49001.835304065084</v>
      </c>
      <c r="K89" s="121">
        <v>10426</v>
      </c>
      <c r="L89" s="131">
        <v>24.11</v>
      </c>
      <c r="M89" s="125">
        <f t="shared" si="17"/>
        <v>3266</v>
      </c>
      <c r="N89" s="125">
        <v>585</v>
      </c>
      <c r="O89" s="125">
        <v>2681</v>
      </c>
      <c r="P89" s="122">
        <f t="shared" si="10"/>
        <v>9016</v>
      </c>
      <c r="Q89" s="122">
        <f t="shared" si="13"/>
        <v>0.75</v>
      </c>
      <c r="R89" s="123">
        <f t="shared" si="11"/>
        <v>1.1780164972184923</v>
      </c>
      <c r="S89" s="122">
        <f t="shared" si="14"/>
        <v>1</v>
      </c>
      <c r="T89" s="122">
        <f t="shared" si="15"/>
        <v>0.25</v>
      </c>
      <c r="U89" s="122">
        <f t="shared" si="16"/>
        <v>0</v>
      </c>
      <c r="V89" s="124">
        <f t="shared" si="12"/>
        <v>0.5</v>
      </c>
      <c r="W89" s="125">
        <v>1</v>
      </c>
    </row>
    <row r="90" spans="1:23" s="125" customFormat="1" ht="10.5" customHeight="1" x14ac:dyDescent="0.2">
      <c r="A90" s="129" t="s">
        <v>4</v>
      </c>
      <c r="B90" s="129" t="s">
        <v>58</v>
      </c>
      <c r="C90" s="120" t="s">
        <v>88</v>
      </c>
      <c r="D90" s="145" t="s">
        <v>335</v>
      </c>
      <c r="E90" s="121">
        <v>558</v>
      </c>
      <c r="F90" s="121">
        <v>76</v>
      </c>
      <c r="G90" s="121">
        <v>1773</v>
      </c>
      <c r="H90" s="121">
        <v>0</v>
      </c>
      <c r="I90" s="121">
        <v>0</v>
      </c>
      <c r="J90" s="121">
        <v>24760.615151937851</v>
      </c>
      <c r="K90" s="121">
        <v>5268</v>
      </c>
      <c r="L90" s="131">
        <v>15.44</v>
      </c>
      <c r="M90" s="125">
        <f t="shared" si="17"/>
        <v>0</v>
      </c>
      <c r="N90" s="125" t="s">
        <v>471</v>
      </c>
      <c r="O90" s="125" t="s">
        <v>471</v>
      </c>
      <c r="P90" s="122">
        <f t="shared" si="10"/>
        <v>634</v>
      </c>
      <c r="Q90" s="122">
        <f t="shared" si="13"/>
        <v>0</v>
      </c>
      <c r="R90" s="123">
        <f t="shared" si="11"/>
        <v>0.12034927866362946</v>
      </c>
      <c r="S90" s="122">
        <f t="shared" si="14"/>
        <v>0</v>
      </c>
      <c r="T90" s="122">
        <f t="shared" si="15"/>
        <v>0</v>
      </c>
      <c r="U90" s="122">
        <f t="shared" si="16"/>
        <v>0</v>
      </c>
      <c r="V90" s="124">
        <f t="shared" si="12"/>
        <v>0</v>
      </c>
      <c r="W90" s="125">
        <v>1</v>
      </c>
    </row>
    <row r="91" spans="1:23" s="125" customFormat="1" ht="10.5" customHeight="1" x14ac:dyDescent="0.2">
      <c r="A91" s="129" t="s">
        <v>4</v>
      </c>
      <c r="B91" s="129" t="s">
        <v>89</v>
      </c>
      <c r="C91" s="120" t="s">
        <v>90</v>
      </c>
      <c r="D91" s="145" t="s">
        <v>291</v>
      </c>
      <c r="E91" s="121">
        <v>451</v>
      </c>
      <c r="F91" s="121">
        <v>58</v>
      </c>
      <c r="G91" s="121">
        <v>0</v>
      </c>
      <c r="H91" s="121">
        <v>0</v>
      </c>
      <c r="I91" s="121">
        <v>0</v>
      </c>
      <c r="J91" s="121">
        <v>539640.56968426879</v>
      </c>
      <c r="K91" s="121">
        <v>114817</v>
      </c>
      <c r="L91" s="131">
        <v>11.18</v>
      </c>
      <c r="M91" s="125">
        <f t="shared" si="17"/>
        <v>285</v>
      </c>
      <c r="N91" s="125">
        <v>0</v>
      </c>
      <c r="O91" s="125">
        <v>285</v>
      </c>
      <c r="P91" s="122">
        <f t="shared" si="10"/>
        <v>224</v>
      </c>
      <c r="Q91" s="122">
        <f t="shared" si="13"/>
        <v>0</v>
      </c>
      <c r="R91" s="123">
        <f t="shared" si="11"/>
        <v>4.4331414337598091E-3</v>
      </c>
      <c r="S91" s="122">
        <f t="shared" si="14"/>
        <v>0</v>
      </c>
      <c r="T91" s="122">
        <f t="shared" si="15"/>
        <v>0</v>
      </c>
      <c r="U91" s="122">
        <f t="shared" si="16"/>
        <v>0</v>
      </c>
      <c r="V91" s="124">
        <f t="shared" si="12"/>
        <v>0</v>
      </c>
    </row>
    <row r="92" spans="1:23" s="125" customFormat="1" ht="10.5" customHeight="1" x14ac:dyDescent="0.2">
      <c r="A92" s="129" t="s">
        <v>4</v>
      </c>
      <c r="B92" s="129" t="s">
        <v>89</v>
      </c>
      <c r="C92" s="120" t="s">
        <v>91</v>
      </c>
      <c r="D92" s="145" t="s">
        <v>290</v>
      </c>
      <c r="E92" s="121">
        <v>15326</v>
      </c>
      <c r="F92" s="121">
        <v>5303</v>
      </c>
      <c r="G92" s="121">
        <v>18924</v>
      </c>
      <c r="H92" s="121">
        <v>4530</v>
      </c>
      <c r="I92" s="121">
        <v>8742</v>
      </c>
      <c r="J92" s="121">
        <v>156787.0880375625</v>
      </c>
      <c r="K92" s="121">
        <v>33359</v>
      </c>
      <c r="L92" s="131">
        <v>27.29</v>
      </c>
      <c r="M92" s="125">
        <f t="shared" si="17"/>
        <v>2129</v>
      </c>
      <c r="N92" s="125">
        <v>886</v>
      </c>
      <c r="O92" s="125">
        <v>1243</v>
      </c>
      <c r="P92" s="122">
        <f t="shared" si="10"/>
        <v>18500</v>
      </c>
      <c r="Q92" s="122">
        <f t="shared" si="13"/>
        <v>1</v>
      </c>
      <c r="R92" s="123">
        <f t="shared" si="11"/>
        <v>0.6183938367457058</v>
      </c>
      <c r="S92" s="122">
        <f t="shared" si="14"/>
        <v>0.5</v>
      </c>
      <c r="T92" s="122">
        <f t="shared" si="15"/>
        <v>0.25</v>
      </c>
      <c r="U92" s="122">
        <f t="shared" si="16"/>
        <v>1</v>
      </c>
      <c r="V92" s="124">
        <f t="shared" si="12"/>
        <v>0.6875</v>
      </c>
      <c r="W92" s="125">
        <v>1</v>
      </c>
    </row>
    <row r="93" spans="1:23" s="125" customFormat="1" ht="10.5" customHeight="1" x14ac:dyDescent="0.2">
      <c r="A93" s="129" t="s">
        <v>4</v>
      </c>
      <c r="B93" s="129" t="s">
        <v>89</v>
      </c>
      <c r="C93" s="120" t="s">
        <v>92</v>
      </c>
      <c r="D93" s="145" t="s">
        <v>289</v>
      </c>
      <c r="E93" s="121">
        <v>339</v>
      </c>
      <c r="F93" s="121">
        <v>408</v>
      </c>
      <c r="G93" s="121">
        <v>0</v>
      </c>
      <c r="H93" s="121">
        <v>0</v>
      </c>
      <c r="I93" s="121">
        <v>0</v>
      </c>
      <c r="J93" s="121">
        <v>81766.277483562881</v>
      </c>
      <c r="K93" s="121">
        <v>17397</v>
      </c>
      <c r="L93" s="131">
        <v>39.14</v>
      </c>
      <c r="M93" s="125">
        <f t="shared" si="17"/>
        <v>0</v>
      </c>
      <c r="N93" s="125" t="s">
        <v>471</v>
      </c>
      <c r="O93" s="125" t="s">
        <v>471</v>
      </c>
      <c r="P93" s="122">
        <f t="shared" si="10"/>
        <v>747</v>
      </c>
      <c r="Q93" s="122">
        <f t="shared" si="13"/>
        <v>0</v>
      </c>
      <c r="R93" s="123">
        <f t="shared" si="11"/>
        <v>4.2938437661665801E-2</v>
      </c>
      <c r="S93" s="122">
        <f t="shared" si="14"/>
        <v>0</v>
      </c>
      <c r="T93" s="122">
        <f t="shared" si="15"/>
        <v>0.5</v>
      </c>
      <c r="U93" s="122">
        <f t="shared" si="16"/>
        <v>0</v>
      </c>
      <c r="V93" s="124">
        <f t="shared" si="12"/>
        <v>0.125</v>
      </c>
    </row>
    <row r="94" spans="1:23" s="125" customFormat="1" ht="10.5" customHeight="1" x14ac:dyDescent="0.2">
      <c r="A94" s="129" t="s">
        <v>4</v>
      </c>
      <c r="B94" s="129" t="s">
        <v>89</v>
      </c>
      <c r="C94" s="120" t="s">
        <v>93</v>
      </c>
      <c r="D94" s="145" t="s">
        <v>288</v>
      </c>
      <c r="E94" s="121">
        <v>2799</v>
      </c>
      <c r="F94" s="121">
        <v>831</v>
      </c>
      <c r="G94" s="121">
        <v>3982</v>
      </c>
      <c r="H94" s="121">
        <v>724</v>
      </c>
      <c r="I94" s="121">
        <v>2018</v>
      </c>
      <c r="J94" s="121">
        <v>96250.713682729373</v>
      </c>
      <c r="K94" s="121">
        <v>20479</v>
      </c>
      <c r="L94" s="131">
        <v>25.55</v>
      </c>
      <c r="M94" s="125">
        <f t="shared" si="17"/>
        <v>430</v>
      </c>
      <c r="N94" s="125">
        <v>0</v>
      </c>
      <c r="O94" s="125">
        <v>430</v>
      </c>
      <c r="P94" s="122">
        <f t="shared" si="10"/>
        <v>3200</v>
      </c>
      <c r="Q94" s="122">
        <f t="shared" si="13"/>
        <v>0.5</v>
      </c>
      <c r="R94" s="123">
        <f t="shared" si="11"/>
        <v>0.17725474876702965</v>
      </c>
      <c r="S94" s="122">
        <f t="shared" si="14"/>
        <v>0</v>
      </c>
      <c r="T94" s="122">
        <f t="shared" si="15"/>
        <v>0.25</v>
      </c>
      <c r="U94" s="122">
        <f t="shared" si="16"/>
        <v>1</v>
      </c>
      <c r="V94" s="124">
        <f t="shared" si="12"/>
        <v>0.4375</v>
      </c>
      <c r="W94" s="125">
        <v>1</v>
      </c>
    </row>
    <row r="95" spans="1:23" s="125" customFormat="1" ht="10.5" customHeight="1" x14ac:dyDescent="0.2">
      <c r="A95" s="129" t="s">
        <v>4</v>
      </c>
      <c r="B95" s="129" t="s">
        <v>89</v>
      </c>
      <c r="C95" s="120" t="s">
        <v>94</v>
      </c>
      <c r="D95" s="145" t="s">
        <v>287</v>
      </c>
      <c r="E95" s="121">
        <v>4601</v>
      </c>
      <c r="F95" s="121">
        <v>673</v>
      </c>
      <c r="G95" s="121">
        <v>4370</v>
      </c>
      <c r="H95" s="121">
        <v>635</v>
      </c>
      <c r="I95" s="121">
        <v>2312</v>
      </c>
      <c r="J95" s="121">
        <v>91380.482419991647</v>
      </c>
      <c r="K95" s="121">
        <v>19443</v>
      </c>
      <c r="L95" s="131">
        <v>19.18</v>
      </c>
      <c r="M95" s="125">
        <f t="shared" si="17"/>
        <v>0</v>
      </c>
      <c r="N95" s="125" t="s">
        <v>471</v>
      </c>
      <c r="O95" s="125" t="s">
        <v>471</v>
      </c>
      <c r="P95" s="122">
        <f t="shared" si="10"/>
        <v>5274</v>
      </c>
      <c r="Q95" s="122">
        <f t="shared" si="13"/>
        <v>0.75</v>
      </c>
      <c r="R95" s="123">
        <f t="shared" si="11"/>
        <v>0.27125443604382038</v>
      </c>
      <c r="S95" s="122">
        <f t="shared" si="14"/>
        <v>0.25</v>
      </c>
      <c r="T95" s="122">
        <f t="shared" si="15"/>
        <v>0</v>
      </c>
      <c r="U95" s="122">
        <f t="shared" si="16"/>
        <v>1</v>
      </c>
      <c r="V95" s="124">
        <f t="shared" si="12"/>
        <v>0.5</v>
      </c>
      <c r="W95" s="125">
        <v>1</v>
      </c>
    </row>
    <row r="96" spans="1:23" s="125" customFormat="1" ht="10.5" customHeight="1" x14ac:dyDescent="0.2">
      <c r="A96" s="129" t="s">
        <v>4</v>
      </c>
      <c r="B96" s="129" t="s">
        <v>89</v>
      </c>
      <c r="C96" s="120" t="s">
        <v>95</v>
      </c>
      <c r="D96" s="145" t="s">
        <v>286</v>
      </c>
      <c r="E96" s="121">
        <v>3410</v>
      </c>
      <c r="F96" s="121">
        <v>368</v>
      </c>
      <c r="G96" s="121">
        <v>2120</v>
      </c>
      <c r="H96" s="121">
        <v>368</v>
      </c>
      <c r="I96" s="121">
        <v>1168</v>
      </c>
      <c r="J96" s="121">
        <v>61508.143831184752</v>
      </c>
      <c r="K96" s="121">
        <v>13087</v>
      </c>
      <c r="L96" s="131">
        <v>24.65</v>
      </c>
      <c r="M96" s="125">
        <f t="shared" si="17"/>
        <v>42</v>
      </c>
      <c r="N96" s="125">
        <v>0</v>
      </c>
      <c r="O96" s="125">
        <v>42</v>
      </c>
      <c r="P96" s="122">
        <f t="shared" si="10"/>
        <v>3736</v>
      </c>
      <c r="Q96" s="122">
        <f t="shared" si="13"/>
        <v>0.5</v>
      </c>
      <c r="R96" s="123">
        <f t="shared" si="11"/>
        <v>0.28868342630090932</v>
      </c>
      <c r="S96" s="122">
        <f t="shared" si="14"/>
        <v>0.25</v>
      </c>
      <c r="T96" s="122">
        <f t="shared" si="15"/>
        <v>0.25</v>
      </c>
      <c r="U96" s="122">
        <f t="shared" si="16"/>
        <v>0.75</v>
      </c>
      <c r="V96" s="124">
        <f t="shared" si="12"/>
        <v>0.4375</v>
      </c>
      <c r="W96" s="125">
        <v>1</v>
      </c>
    </row>
    <row r="97" spans="1:23" s="125" customFormat="1" ht="10.5" customHeight="1" x14ac:dyDescent="0.2">
      <c r="A97" s="129" t="s">
        <v>4</v>
      </c>
      <c r="B97" s="129" t="s">
        <v>89</v>
      </c>
      <c r="C97" s="120" t="s">
        <v>96</v>
      </c>
      <c r="D97" s="145" t="s">
        <v>285</v>
      </c>
      <c r="E97" s="121">
        <v>2488</v>
      </c>
      <c r="F97" s="121">
        <v>1101</v>
      </c>
      <c r="G97" s="121">
        <v>4008</v>
      </c>
      <c r="H97" s="121">
        <v>1107</v>
      </c>
      <c r="I97" s="121">
        <v>2973</v>
      </c>
      <c r="J97" s="121">
        <v>54525.685197591127</v>
      </c>
      <c r="K97" s="121">
        <v>11601</v>
      </c>
      <c r="L97" s="131">
        <v>28.37</v>
      </c>
      <c r="M97" s="125">
        <f t="shared" si="17"/>
        <v>171</v>
      </c>
      <c r="N97" s="125">
        <v>0</v>
      </c>
      <c r="O97" s="125">
        <v>171</v>
      </c>
      <c r="P97" s="122">
        <f t="shared" si="10"/>
        <v>3418</v>
      </c>
      <c r="Q97" s="122">
        <f t="shared" si="13"/>
        <v>0.5</v>
      </c>
      <c r="R97" s="123">
        <f t="shared" si="11"/>
        <v>0.3093698819067322</v>
      </c>
      <c r="S97" s="122">
        <f t="shared" si="14"/>
        <v>0.25</v>
      </c>
      <c r="T97" s="122">
        <f t="shared" si="15"/>
        <v>0.25</v>
      </c>
      <c r="U97" s="122">
        <f t="shared" si="16"/>
        <v>1</v>
      </c>
      <c r="V97" s="124">
        <f t="shared" si="12"/>
        <v>0.5</v>
      </c>
      <c r="W97" s="125">
        <v>1</v>
      </c>
    </row>
    <row r="98" spans="1:23" s="125" customFormat="1" ht="10.5" customHeight="1" x14ac:dyDescent="0.2">
      <c r="A98" s="129" t="s">
        <v>4</v>
      </c>
      <c r="B98" s="129" t="s">
        <v>89</v>
      </c>
      <c r="C98" s="120" t="s">
        <v>97</v>
      </c>
      <c r="D98" s="145" t="s">
        <v>284</v>
      </c>
      <c r="E98" s="121">
        <v>12781</v>
      </c>
      <c r="F98" s="121">
        <v>3572</v>
      </c>
      <c r="G98" s="121">
        <v>9842</v>
      </c>
      <c r="H98" s="121">
        <v>3342</v>
      </c>
      <c r="I98" s="121">
        <v>7850</v>
      </c>
      <c r="J98" s="121">
        <v>145651.58264294753</v>
      </c>
      <c r="K98" s="121">
        <v>30990</v>
      </c>
      <c r="L98" s="131">
        <v>27.96</v>
      </c>
      <c r="M98" s="125">
        <f t="shared" si="17"/>
        <v>1320</v>
      </c>
      <c r="N98" s="125">
        <v>0</v>
      </c>
      <c r="O98" s="125">
        <v>1320</v>
      </c>
      <c r="P98" s="122">
        <f t="shared" si="10"/>
        <v>15033</v>
      </c>
      <c r="Q98" s="122">
        <f t="shared" si="13"/>
        <v>1</v>
      </c>
      <c r="R98" s="123">
        <f t="shared" si="11"/>
        <v>0.5276863504356244</v>
      </c>
      <c r="S98" s="122">
        <f t="shared" si="14"/>
        <v>0.5</v>
      </c>
      <c r="T98" s="122">
        <f t="shared" si="15"/>
        <v>0.25</v>
      </c>
      <c r="U98" s="122">
        <f t="shared" si="16"/>
        <v>1</v>
      </c>
      <c r="V98" s="124">
        <f t="shared" si="12"/>
        <v>0.6875</v>
      </c>
      <c r="W98" s="125">
        <v>1</v>
      </c>
    </row>
    <row r="99" spans="1:23" s="125" customFormat="1" ht="10.5" customHeight="1" x14ac:dyDescent="0.2">
      <c r="A99" s="129" t="s">
        <v>4</v>
      </c>
      <c r="B99" s="129" t="s">
        <v>89</v>
      </c>
      <c r="C99" s="120" t="s">
        <v>98</v>
      </c>
      <c r="D99" s="145" t="s">
        <v>283</v>
      </c>
      <c r="E99" s="121">
        <v>448</v>
      </c>
      <c r="F99" s="121">
        <v>224</v>
      </c>
      <c r="G99" s="121">
        <v>1315</v>
      </c>
      <c r="H99" s="121">
        <v>191</v>
      </c>
      <c r="I99" s="121">
        <v>1992</v>
      </c>
      <c r="J99" s="121">
        <v>125221.65587760415</v>
      </c>
      <c r="K99" s="121">
        <v>26643</v>
      </c>
      <c r="L99" s="131">
        <v>17.559999999999999</v>
      </c>
      <c r="M99" s="125">
        <f t="shared" si="17"/>
        <v>0</v>
      </c>
      <c r="N99" s="125" t="s">
        <v>471</v>
      </c>
      <c r="O99" s="125" t="s">
        <v>471</v>
      </c>
      <c r="P99" s="122">
        <f t="shared" si="10"/>
        <v>672</v>
      </c>
      <c r="Q99" s="122">
        <f t="shared" si="13"/>
        <v>0</v>
      </c>
      <c r="R99" s="123">
        <f t="shared" si="11"/>
        <v>2.5222384866569081E-2</v>
      </c>
      <c r="S99" s="122">
        <f t="shared" si="14"/>
        <v>0</v>
      </c>
      <c r="T99" s="122">
        <f t="shared" si="15"/>
        <v>0</v>
      </c>
      <c r="U99" s="122">
        <f t="shared" si="16"/>
        <v>0.75</v>
      </c>
      <c r="V99" s="124">
        <f t="shared" si="12"/>
        <v>0.1875</v>
      </c>
      <c r="W99" s="125">
        <v>1</v>
      </c>
    </row>
    <row r="100" spans="1:23" s="125" customFormat="1" ht="10.5" customHeight="1" x14ac:dyDescent="0.2">
      <c r="A100" s="129" t="s">
        <v>4</v>
      </c>
      <c r="B100" s="129" t="s">
        <v>89</v>
      </c>
      <c r="C100" s="120" t="s">
        <v>99</v>
      </c>
      <c r="D100" s="145" t="s">
        <v>282</v>
      </c>
      <c r="E100" s="121">
        <v>2037</v>
      </c>
      <c r="F100" s="121">
        <v>50</v>
      </c>
      <c r="G100" s="121">
        <v>0</v>
      </c>
      <c r="H100" s="121">
        <v>0</v>
      </c>
      <c r="I100" s="121">
        <v>0</v>
      </c>
      <c r="J100" s="121">
        <v>43111.792168110755</v>
      </c>
      <c r="K100" s="121">
        <v>9173</v>
      </c>
      <c r="L100" s="131">
        <v>31.79</v>
      </c>
      <c r="M100" s="125">
        <f t="shared" si="17"/>
        <v>0</v>
      </c>
      <c r="N100" s="125" t="s">
        <v>471</v>
      </c>
      <c r="O100" s="125" t="s">
        <v>471</v>
      </c>
      <c r="P100" s="122">
        <f t="shared" si="10"/>
        <v>2087</v>
      </c>
      <c r="Q100" s="122">
        <f t="shared" si="13"/>
        <v>0.25</v>
      </c>
      <c r="R100" s="123">
        <f t="shared" si="11"/>
        <v>0.22751553472146516</v>
      </c>
      <c r="S100" s="122">
        <f t="shared" si="14"/>
        <v>0</v>
      </c>
      <c r="T100" s="122">
        <f t="shared" si="15"/>
        <v>0.5</v>
      </c>
      <c r="U100" s="122">
        <f t="shared" si="16"/>
        <v>0</v>
      </c>
      <c r="V100" s="124">
        <f t="shared" si="12"/>
        <v>0.1875</v>
      </c>
    </row>
    <row r="101" spans="1:23" s="125" customFormat="1" ht="10.5" customHeight="1" x14ac:dyDescent="0.2">
      <c r="A101" s="129" t="s">
        <v>100</v>
      </c>
      <c r="B101" s="129" t="s">
        <v>101</v>
      </c>
      <c r="C101" s="120" t="s">
        <v>102</v>
      </c>
      <c r="D101" s="145" t="s">
        <v>401</v>
      </c>
      <c r="E101" s="125">
        <v>5743</v>
      </c>
      <c r="F101" s="125">
        <v>10533</v>
      </c>
      <c r="G101" s="121">
        <v>8716</v>
      </c>
      <c r="H101" s="121">
        <v>1815</v>
      </c>
      <c r="I101" s="121"/>
      <c r="J101" s="133">
        <v>79222.471281802456</v>
      </c>
      <c r="K101" s="133">
        <v>16856</v>
      </c>
      <c r="L101" s="134">
        <v>55.13</v>
      </c>
      <c r="M101" s="125">
        <f t="shared" si="17"/>
        <v>5094</v>
      </c>
      <c r="N101" s="125">
        <v>1742</v>
      </c>
      <c r="O101" s="125">
        <v>3352</v>
      </c>
      <c r="P101" s="122">
        <f t="shared" si="10"/>
        <v>11182</v>
      </c>
      <c r="Q101" s="122">
        <f t="shared" si="13"/>
        <v>1</v>
      </c>
      <c r="R101" s="123">
        <f t="shared" si="11"/>
        <v>0.96559088751779787</v>
      </c>
      <c r="S101" s="122">
        <f t="shared" si="14"/>
        <v>0.75</v>
      </c>
      <c r="T101" s="122">
        <f t="shared" si="15"/>
        <v>1</v>
      </c>
      <c r="U101" s="122">
        <f t="shared" si="16"/>
        <v>0</v>
      </c>
      <c r="V101" s="124">
        <f t="shared" si="12"/>
        <v>0.6875</v>
      </c>
      <c r="W101" s="125">
        <v>1</v>
      </c>
    </row>
    <row r="102" spans="1:23" s="125" customFormat="1" ht="10.5" customHeight="1" x14ac:dyDescent="0.2">
      <c r="A102" s="129" t="s">
        <v>100</v>
      </c>
      <c r="B102" s="129" t="s">
        <v>101</v>
      </c>
      <c r="C102" s="120" t="s">
        <v>103</v>
      </c>
      <c r="D102" s="145" t="s">
        <v>400</v>
      </c>
      <c r="E102" s="125">
        <v>1740</v>
      </c>
      <c r="F102" s="125">
        <v>3820</v>
      </c>
      <c r="G102" s="121">
        <v>2651</v>
      </c>
      <c r="H102" s="121">
        <v>45</v>
      </c>
      <c r="I102" s="121"/>
      <c r="J102" s="133">
        <v>33472.910978971639</v>
      </c>
      <c r="K102" s="133">
        <v>7122</v>
      </c>
      <c r="L102" s="134">
        <v>43.66</v>
      </c>
      <c r="M102" s="125">
        <f t="shared" si="17"/>
        <v>0</v>
      </c>
      <c r="N102" s="125" t="s">
        <v>471</v>
      </c>
      <c r="O102" s="125" t="s">
        <v>471</v>
      </c>
      <c r="P102" s="122">
        <f t="shared" si="10"/>
        <v>5560</v>
      </c>
      <c r="Q102" s="122">
        <f t="shared" si="13"/>
        <v>0.75</v>
      </c>
      <c r="R102" s="123">
        <f t="shared" si="11"/>
        <v>0.78067958438640828</v>
      </c>
      <c r="S102" s="122">
        <f t="shared" si="14"/>
        <v>0.75</v>
      </c>
      <c r="T102" s="122">
        <f t="shared" si="15"/>
        <v>0.75</v>
      </c>
      <c r="U102" s="122">
        <f t="shared" si="16"/>
        <v>0</v>
      </c>
      <c r="V102" s="124">
        <f t="shared" si="12"/>
        <v>0.5625</v>
      </c>
      <c r="W102" s="125">
        <v>1</v>
      </c>
    </row>
    <row r="103" spans="1:23" s="125" customFormat="1" ht="10.5" customHeight="1" x14ac:dyDescent="0.2">
      <c r="A103" s="129" t="s">
        <v>100</v>
      </c>
      <c r="B103" s="129" t="s">
        <v>101</v>
      </c>
      <c r="C103" s="120" t="s">
        <v>104</v>
      </c>
      <c r="D103" s="145" t="s">
        <v>399</v>
      </c>
      <c r="E103" s="125">
        <v>5869</v>
      </c>
      <c r="F103" s="125">
        <v>6496</v>
      </c>
      <c r="G103" s="121">
        <v>5869</v>
      </c>
      <c r="H103" s="121">
        <v>4999</v>
      </c>
      <c r="I103" s="121"/>
      <c r="J103" s="134">
        <v>74059.265758936846</v>
      </c>
      <c r="K103" s="134">
        <v>15757</v>
      </c>
      <c r="L103" s="134">
        <v>36.97</v>
      </c>
      <c r="M103" s="125">
        <f t="shared" si="17"/>
        <v>1035</v>
      </c>
      <c r="N103" s="125">
        <v>57</v>
      </c>
      <c r="O103" s="125">
        <v>978</v>
      </c>
      <c r="P103" s="122">
        <f t="shared" si="10"/>
        <v>11330</v>
      </c>
      <c r="Q103" s="122">
        <f t="shared" si="13"/>
        <v>1</v>
      </c>
      <c r="R103" s="123">
        <f t="shared" si="11"/>
        <v>0.78473059592562033</v>
      </c>
      <c r="S103" s="122">
        <f t="shared" si="14"/>
        <v>0.75</v>
      </c>
      <c r="T103" s="122">
        <f t="shared" si="15"/>
        <v>0.5</v>
      </c>
      <c r="U103" s="122">
        <f t="shared" si="16"/>
        <v>0</v>
      </c>
      <c r="V103" s="124">
        <f t="shared" si="12"/>
        <v>0.5625</v>
      </c>
      <c r="W103" s="125">
        <v>1</v>
      </c>
    </row>
    <row r="104" spans="1:23" s="125" customFormat="1" ht="10.5" customHeight="1" x14ac:dyDescent="0.2">
      <c r="A104" s="129" t="s">
        <v>100</v>
      </c>
      <c r="B104" s="129" t="s">
        <v>101</v>
      </c>
      <c r="C104" s="120" t="s">
        <v>105</v>
      </c>
      <c r="D104" s="145" t="s">
        <v>398</v>
      </c>
      <c r="E104" s="125">
        <v>622</v>
      </c>
      <c r="F104" s="125">
        <v>13660</v>
      </c>
      <c r="G104" s="121">
        <v>6464</v>
      </c>
      <c r="H104" s="121">
        <v>4579</v>
      </c>
      <c r="I104" s="121"/>
      <c r="J104" s="133">
        <v>79341.116956517479</v>
      </c>
      <c r="K104" s="133">
        <v>16881</v>
      </c>
      <c r="L104" s="134">
        <v>42.91</v>
      </c>
      <c r="M104" s="125">
        <f t="shared" si="17"/>
        <v>7481</v>
      </c>
      <c r="N104" s="125">
        <v>416</v>
      </c>
      <c r="O104" s="125">
        <v>7065</v>
      </c>
      <c r="P104" s="122">
        <f t="shared" si="10"/>
        <v>6801</v>
      </c>
      <c r="Q104" s="122">
        <f t="shared" si="13"/>
        <v>0.75</v>
      </c>
      <c r="R104" s="123">
        <f t="shared" si="11"/>
        <v>0.846039926544636</v>
      </c>
      <c r="S104" s="122">
        <f t="shared" si="14"/>
        <v>0.75</v>
      </c>
      <c r="T104" s="122">
        <f t="shared" si="15"/>
        <v>0.75</v>
      </c>
      <c r="U104" s="122">
        <f t="shared" si="16"/>
        <v>0</v>
      </c>
      <c r="V104" s="124">
        <f t="shared" si="12"/>
        <v>0.5625</v>
      </c>
      <c r="W104" s="125">
        <v>1</v>
      </c>
    </row>
    <row r="105" spans="1:23" s="125" customFormat="1" ht="10.5" customHeight="1" x14ac:dyDescent="0.2">
      <c r="A105" s="129" t="s">
        <v>100</v>
      </c>
      <c r="B105" s="129" t="s">
        <v>101</v>
      </c>
      <c r="C105" s="120" t="s">
        <v>107</v>
      </c>
      <c r="D105" s="145" t="s">
        <v>397</v>
      </c>
      <c r="E105" s="125">
        <v>319</v>
      </c>
      <c r="F105" s="125">
        <v>6134</v>
      </c>
      <c r="G105" s="121">
        <v>1786</v>
      </c>
      <c r="H105" s="121">
        <v>1000</v>
      </c>
      <c r="I105" s="121"/>
      <c r="J105" s="133">
        <v>36976.136392208529</v>
      </c>
      <c r="K105" s="133">
        <v>7867</v>
      </c>
      <c r="L105" s="134">
        <v>50.64</v>
      </c>
      <c r="M105" s="125">
        <f t="shared" si="17"/>
        <v>1010</v>
      </c>
      <c r="N105" s="125">
        <v>274</v>
      </c>
      <c r="O105" s="125">
        <v>736</v>
      </c>
      <c r="P105" s="122">
        <f t="shared" si="10"/>
        <v>5443</v>
      </c>
      <c r="Q105" s="122">
        <f t="shared" si="13"/>
        <v>0.75</v>
      </c>
      <c r="R105" s="123">
        <f t="shared" si="11"/>
        <v>0.82026185331130042</v>
      </c>
      <c r="S105" s="122">
        <f t="shared" si="14"/>
        <v>0.75</v>
      </c>
      <c r="T105" s="122">
        <f t="shared" si="15"/>
        <v>1</v>
      </c>
      <c r="U105" s="122">
        <f t="shared" si="16"/>
        <v>0</v>
      </c>
      <c r="V105" s="124">
        <f t="shared" si="12"/>
        <v>0.625</v>
      </c>
      <c r="W105" s="125">
        <v>1</v>
      </c>
    </row>
    <row r="106" spans="1:23" s="125" customFormat="1" ht="10.5" customHeight="1" x14ac:dyDescent="0.2">
      <c r="A106" s="129" t="s">
        <v>100</v>
      </c>
      <c r="B106" s="129" t="s">
        <v>101</v>
      </c>
      <c r="C106" s="120" t="s">
        <v>108</v>
      </c>
      <c r="D106" s="145" t="s">
        <v>396</v>
      </c>
      <c r="E106" s="125">
        <v>4999</v>
      </c>
      <c r="F106" s="125">
        <v>5092</v>
      </c>
      <c r="G106" s="121">
        <v>5979</v>
      </c>
      <c r="H106" s="121">
        <v>3928</v>
      </c>
      <c r="I106" s="121"/>
      <c r="J106" s="133">
        <v>53016.607879125069</v>
      </c>
      <c r="K106" s="133">
        <v>11280</v>
      </c>
      <c r="L106" s="134">
        <v>35.83</v>
      </c>
      <c r="M106" s="125">
        <f t="shared" si="17"/>
        <v>2465</v>
      </c>
      <c r="N106" s="125">
        <v>82</v>
      </c>
      <c r="O106" s="125">
        <v>2383</v>
      </c>
      <c r="P106" s="122">
        <f t="shared" si="10"/>
        <v>7626</v>
      </c>
      <c r="Q106" s="122">
        <f t="shared" si="13"/>
        <v>0.75</v>
      </c>
      <c r="R106" s="123">
        <f t="shared" si="11"/>
        <v>0.89459219858156025</v>
      </c>
      <c r="S106" s="122">
        <f t="shared" si="14"/>
        <v>0.75</v>
      </c>
      <c r="T106" s="122">
        <f t="shared" si="15"/>
        <v>0.5</v>
      </c>
      <c r="U106" s="122">
        <f t="shared" si="16"/>
        <v>0</v>
      </c>
      <c r="V106" s="124">
        <f t="shared" si="12"/>
        <v>0.5</v>
      </c>
      <c r="W106" s="125">
        <v>1</v>
      </c>
    </row>
    <row r="107" spans="1:23" s="125" customFormat="1" ht="10.5" customHeight="1" x14ac:dyDescent="0.2">
      <c r="A107" s="129" t="s">
        <v>100</v>
      </c>
      <c r="B107" s="129" t="s">
        <v>101</v>
      </c>
      <c r="C107" s="120" t="s">
        <v>51</v>
      </c>
      <c r="D107" s="145" t="s">
        <v>395</v>
      </c>
      <c r="E107" s="125">
        <v>1693</v>
      </c>
      <c r="F107" s="125">
        <v>823</v>
      </c>
      <c r="G107" s="121">
        <v>1902</v>
      </c>
      <c r="H107" s="121">
        <v>112</v>
      </c>
      <c r="I107" s="121"/>
      <c r="J107" s="133">
        <v>12250.165914324578</v>
      </c>
      <c r="K107" s="133">
        <v>2606</v>
      </c>
      <c r="L107" s="134">
        <v>48.87</v>
      </c>
      <c r="M107" s="125">
        <f t="shared" si="17"/>
        <v>823</v>
      </c>
      <c r="N107" s="125">
        <v>0</v>
      </c>
      <c r="O107" s="125">
        <v>823</v>
      </c>
      <c r="P107" s="122">
        <f t="shared" si="10"/>
        <v>1693</v>
      </c>
      <c r="Q107" s="122">
        <f t="shared" si="13"/>
        <v>0.25</v>
      </c>
      <c r="R107" s="123">
        <f t="shared" si="11"/>
        <v>0.96546431312356096</v>
      </c>
      <c r="S107" s="122">
        <f t="shared" si="14"/>
        <v>0.75</v>
      </c>
      <c r="T107" s="122">
        <f t="shared" si="15"/>
        <v>0.75</v>
      </c>
      <c r="U107" s="122">
        <f t="shared" si="16"/>
        <v>0</v>
      </c>
      <c r="V107" s="124">
        <f t="shared" si="12"/>
        <v>0.4375</v>
      </c>
      <c r="W107" s="125">
        <v>1</v>
      </c>
    </row>
    <row r="108" spans="1:23" s="125" customFormat="1" ht="10.5" customHeight="1" x14ac:dyDescent="0.2">
      <c r="A108" s="129" t="s">
        <v>100</v>
      </c>
      <c r="B108" s="129" t="s">
        <v>101</v>
      </c>
      <c r="C108" s="120" t="s">
        <v>109</v>
      </c>
      <c r="D108" s="145" t="s">
        <v>394</v>
      </c>
      <c r="E108" s="125">
        <v>3385</v>
      </c>
      <c r="F108" s="125">
        <v>684</v>
      </c>
      <c r="G108" s="121">
        <v>3135</v>
      </c>
      <c r="H108" s="121">
        <v>659</v>
      </c>
      <c r="I108" s="121"/>
      <c r="J108" s="133">
        <v>24892.286289761243</v>
      </c>
      <c r="K108" s="133">
        <v>5296</v>
      </c>
      <c r="L108" s="134">
        <v>45.08</v>
      </c>
      <c r="M108" s="125">
        <f t="shared" si="17"/>
        <v>459</v>
      </c>
      <c r="N108" s="125">
        <v>0</v>
      </c>
      <c r="O108" s="125">
        <v>459</v>
      </c>
      <c r="P108" s="122">
        <f t="shared" si="10"/>
        <v>3610</v>
      </c>
      <c r="Q108" s="122">
        <f t="shared" si="13"/>
        <v>0.5</v>
      </c>
      <c r="R108" s="123">
        <f t="shared" si="11"/>
        <v>0.76831570996978849</v>
      </c>
      <c r="S108" s="122">
        <f t="shared" si="14"/>
        <v>0.75</v>
      </c>
      <c r="T108" s="122">
        <f t="shared" si="15"/>
        <v>0.75</v>
      </c>
      <c r="U108" s="122">
        <f t="shared" si="16"/>
        <v>0</v>
      </c>
      <c r="V108" s="124">
        <f t="shared" si="12"/>
        <v>0.5</v>
      </c>
      <c r="W108" s="125">
        <v>1</v>
      </c>
    </row>
    <row r="109" spans="1:23" s="125" customFormat="1" ht="10.5" customHeight="1" x14ac:dyDescent="0.2">
      <c r="A109" s="129" t="s">
        <v>100</v>
      </c>
      <c r="B109" s="129" t="s">
        <v>101</v>
      </c>
      <c r="C109" s="120" t="s">
        <v>110</v>
      </c>
      <c r="D109" s="145" t="s">
        <v>393</v>
      </c>
      <c r="E109" s="125">
        <v>6540</v>
      </c>
      <c r="F109" s="125">
        <v>875</v>
      </c>
      <c r="G109" s="121">
        <v>3671</v>
      </c>
      <c r="H109" s="121">
        <v>501</v>
      </c>
      <c r="I109" s="121"/>
      <c r="J109" s="133">
        <v>50166.993013202096</v>
      </c>
      <c r="K109" s="133">
        <v>10674</v>
      </c>
      <c r="L109" s="134">
        <v>59.49</v>
      </c>
      <c r="M109" s="125">
        <f t="shared" ref="M109:M116" si="18">SUM(N109:O109)</f>
        <v>0</v>
      </c>
      <c r="N109" s="125" t="s">
        <v>471</v>
      </c>
      <c r="O109" s="125" t="s">
        <v>471</v>
      </c>
      <c r="P109" s="122">
        <f t="shared" si="10"/>
        <v>7415</v>
      </c>
      <c r="Q109" s="122">
        <f t="shared" si="13"/>
        <v>0.75</v>
      </c>
      <c r="R109" s="123">
        <f t="shared" si="11"/>
        <v>0.69467865842233467</v>
      </c>
      <c r="S109" s="122">
        <f t="shared" si="14"/>
        <v>0.5</v>
      </c>
      <c r="T109" s="122">
        <f t="shared" si="15"/>
        <v>1</v>
      </c>
      <c r="U109" s="122">
        <f t="shared" si="16"/>
        <v>0</v>
      </c>
      <c r="V109" s="124">
        <f t="shared" si="12"/>
        <v>0.5625</v>
      </c>
      <c r="W109" s="125">
        <v>1</v>
      </c>
    </row>
    <row r="110" spans="1:23" s="125" customFormat="1" ht="10.5" customHeight="1" x14ac:dyDescent="0.2">
      <c r="A110" s="129" t="s">
        <v>100</v>
      </c>
      <c r="B110" s="129" t="s">
        <v>101</v>
      </c>
      <c r="C110" s="120" t="s">
        <v>35</v>
      </c>
      <c r="D110" s="145" t="s">
        <v>392</v>
      </c>
      <c r="E110" s="125">
        <v>4023</v>
      </c>
      <c r="F110" s="125">
        <v>4997</v>
      </c>
      <c r="G110" s="121">
        <v>7449</v>
      </c>
      <c r="H110" s="121">
        <v>4219</v>
      </c>
      <c r="I110" s="121"/>
      <c r="J110" s="133">
        <v>54443.533984849317</v>
      </c>
      <c r="K110" s="133">
        <v>11584</v>
      </c>
      <c r="L110" s="134">
        <v>45.66</v>
      </c>
      <c r="M110" s="125">
        <f t="shared" si="18"/>
        <v>5493</v>
      </c>
      <c r="N110" s="125">
        <v>2189</v>
      </c>
      <c r="O110" s="125">
        <v>3304</v>
      </c>
      <c r="P110" s="122">
        <f t="shared" si="10"/>
        <v>3527</v>
      </c>
      <c r="Q110" s="122">
        <f t="shared" si="13"/>
        <v>0.5</v>
      </c>
      <c r="R110" s="123">
        <f t="shared" si="11"/>
        <v>0.77866022099447518</v>
      </c>
      <c r="S110" s="122">
        <f t="shared" si="14"/>
        <v>0.75</v>
      </c>
      <c r="T110" s="122">
        <f t="shared" si="15"/>
        <v>0.75</v>
      </c>
      <c r="U110" s="122">
        <f t="shared" si="16"/>
        <v>0</v>
      </c>
      <c r="V110" s="124">
        <f t="shared" si="12"/>
        <v>0.5</v>
      </c>
      <c r="W110" s="125">
        <v>1</v>
      </c>
    </row>
    <row r="111" spans="1:23" s="125" customFormat="1" ht="10.5" customHeight="1" x14ac:dyDescent="0.2">
      <c r="A111" s="129" t="s">
        <v>100</v>
      </c>
      <c r="B111" s="129" t="s">
        <v>101</v>
      </c>
      <c r="C111" s="120" t="s">
        <v>111</v>
      </c>
      <c r="D111" s="145" t="s">
        <v>391</v>
      </c>
      <c r="E111" s="125">
        <v>2027</v>
      </c>
      <c r="F111" s="125">
        <v>2327</v>
      </c>
      <c r="G111" s="121">
        <v>2327</v>
      </c>
      <c r="H111" s="121">
        <v>1695</v>
      </c>
      <c r="I111" s="121"/>
      <c r="J111" s="133">
        <v>28888.103120341686</v>
      </c>
      <c r="K111" s="133">
        <v>6146</v>
      </c>
      <c r="L111" s="134">
        <v>56.24</v>
      </c>
      <c r="M111" s="125">
        <f t="shared" si="18"/>
        <v>2674</v>
      </c>
      <c r="N111" s="125">
        <v>826</v>
      </c>
      <c r="O111" s="125">
        <v>1848</v>
      </c>
      <c r="P111" s="122">
        <f t="shared" si="10"/>
        <v>1680</v>
      </c>
      <c r="Q111" s="122">
        <f t="shared" si="13"/>
        <v>0.25</v>
      </c>
      <c r="R111" s="123">
        <f t="shared" si="11"/>
        <v>0.70842824601366738</v>
      </c>
      <c r="S111" s="122">
        <f t="shared" si="14"/>
        <v>0.5</v>
      </c>
      <c r="T111" s="122">
        <f t="shared" si="15"/>
        <v>1</v>
      </c>
      <c r="U111" s="122">
        <f t="shared" si="16"/>
        <v>0</v>
      </c>
      <c r="V111" s="124">
        <f t="shared" si="12"/>
        <v>0.4375</v>
      </c>
      <c r="W111" s="125">
        <v>1</v>
      </c>
    </row>
    <row r="112" spans="1:23" s="125" customFormat="1" ht="10.5" customHeight="1" x14ac:dyDescent="0.2">
      <c r="A112" s="129" t="s">
        <v>100</v>
      </c>
      <c r="B112" s="129" t="s">
        <v>101</v>
      </c>
      <c r="C112" s="120" t="s">
        <v>112</v>
      </c>
      <c r="D112" s="145" t="s">
        <v>390</v>
      </c>
      <c r="E112" s="125">
        <v>2359</v>
      </c>
      <c r="F112" s="125">
        <v>446</v>
      </c>
      <c r="G112" s="121">
        <v>700</v>
      </c>
      <c r="H112" s="121">
        <v>200</v>
      </c>
      <c r="I112" s="121"/>
      <c r="J112" s="133">
        <v>32443.236016266397</v>
      </c>
      <c r="K112" s="133">
        <v>6903</v>
      </c>
      <c r="L112" s="134">
        <v>44.72</v>
      </c>
      <c r="M112" s="125">
        <f t="shared" si="18"/>
        <v>0</v>
      </c>
      <c r="N112" s="125" t="s">
        <v>471</v>
      </c>
      <c r="O112" s="125" t="s">
        <v>471</v>
      </c>
      <c r="P112" s="122">
        <f t="shared" si="10"/>
        <v>2805</v>
      </c>
      <c r="Q112" s="122">
        <f t="shared" si="13"/>
        <v>0.5</v>
      </c>
      <c r="R112" s="123">
        <f t="shared" si="11"/>
        <v>0.40634506736201653</v>
      </c>
      <c r="S112" s="122">
        <f t="shared" si="14"/>
        <v>0.25</v>
      </c>
      <c r="T112" s="122">
        <f t="shared" si="15"/>
        <v>0.75</v>
      </c>
      <c r="U112" s="122">
        <f t="shared" si="16"/>
        <v>0</v>
      </c>
      <c r="V112" s="124">
        <f t="shared" si="12"/>
        <v>0.375</v>
      </c>
      <c r="W112" s="125">
        <v>1</v>
      </c>
    </row>
    <row r="113" spans="1:23" s="125" customFormat="1" ht="10.5" customHeight="1" x14ac:dyDescent="0.2">
      <c r="A113" s="129" t="s">
        <v>100</v>
      </c>
      <c r="B113" s="129" t="s">
        <v>101</v>
      </c>
      <c r="C113" s="120" t="s">
        <v>113</v>
      </c>
      <c r="D113" s="145" t="s">
        <v>389</v>
      </c>
      <c r="E113" s="125">
        <v>1120</v>
      </c>
      <c r="F113" s="125">
        <v>2606</v>
      </c>
      <c r="G113" s="121">
        <v>200</v>
      </c>
      <c r="H113" s="121">
        <v>0</v>
      </c>
      <c r="I113" s="121"/>
      <c r="J113" s="133">
        <v>34983.524658825219</v>
      </c>
      <c r="K113" s="133">
        <v>7443</v>
      </c>
      <c r="L113" s="134">
        <v>47.04</v>
      </c>
      <c r="M113" s="125">
        <f t="shared" si="18"/>
        <v>40</v>
      </c>
      <c r="N113" s="125">
        <v>0</v>
      </c>
      <c r="O113" s="125">
        <v>40</v>
      </c>
      <c r="P113" s="122">
        <f t="shared" si="10"/>
        <v>3686</v>
      </c>
      <c r="Q113" s="122">
        <f t="shared" si="13"/>
        <v>0.5</v>
      </c>
      <c r="R113" s="123">
        <f t="shared" si="11"/>
        <v>0.50060459492140263</v>
      </c>
      <c r="S113" s="122">
        <f t="shared" si="14"/>
        <v>0.5</v>
      </c>
      <c r="T113" s="122">
        <f t="shared" si="15"/>
        <v>0.75</v>
      </c>
      <c r="U113" s="122">
        <f t="shared" si="16"/>
        <v>0</v>
      </c>
      <c r="V113" s="124">
        <f t="shared" si="12"/>
        <v>0.4375</v>
      </c>
      <c r="W113" s="125">
        <v>1</v>
      </c>
    </row>
    <row r="114" spans="1:23" s="125" customFormat="1" ht="10.5" customHeight="1" x14ac:dyDescent="0.2">
      <c r="A114" s="129" t="s">
        <v>100</v>
      </c>
      <c r="B114" s="129" t="s">
        <v>101</v>
      </c>
      <c r="C114" s="120" t="s">
        <v>114</v>
      </c>
      <c r="D114" s="145" t="s">
        <v>388</v>
      </c>
      <c r="E114" s="125">
        <v>2647</v>
      </c>
      <c r="F114" s="125">
        <v>2175</v>
      </c>
      <c r="G114" s="121">
        <v>1647</v>
      </c>
      <c r="H114" s="121">
        <v>1475</v>
      </c>
      <c r="I114" s="121"/>
      <c r="J114" s="133">
        <v>23614.726613812134</v>
      </c>
      <c r="K114" s="133">
        <v>5024</v>
      </c>
      <c r="L114" s="134">
        <v>53.83</v>
      </c>
      <c r="M114" s="125">
        <f t="shared" si="18"/>
        <v>0</v>
      </c>
      <c r="N114" s="125" t="s">
        <v>471</v>
      </c>
      <c r="O114" s="125" t="s">
        <v>471</v>
      </c>
      <c r="P114" s="122">
        <f t="shared" si="10"/>
        <v>4822</v>
      </c>
      <c r="Q114" s="122">
        <f t="shared" si="13"/>
        <v>0.5</v>
      </c>
      <c r="R114" s="123">
        <f t="shared" si="11"/>
        <v>0.95979299363057324</v>
      </c>
      <c r="S114" s="122">
        <f t="shared" si="14"/>
        <v>0.75</v>
      </c>
      <c r="T114" s="122">
        <f t="shared" si="15"/>
        <v>1</v>
      </c>
      <c r="U114" s="122">
        <f t="shared" si="16"/>
        <v>0</v>
      </c>
      <c r="V114" s="124">
        <f t="shared" si="12"/>
        <v>0.5625</v>
      </c>
      <c r="W114" s="125">
        <v>1</v>
      </c>
    </row>
    <row r="115" spans="1:23" s="125" customFormat="1" ht="10.5" customHeight="1" x14ac:dyDescent="0.2">
      <c r="A115" s="129" t="s">
        <v>100</v>
      </c>
      <c r="B115" s="129" t="s">
        <v>101</v>
      </c>
      <c r="C115" s="120" t="s">
        <v>115</v>
      </c>
      <c r="D115" s="145" t="s">
        <v>387</v>
      </c>
      <c r="E115" s="125">
        <v>4297</v>
      </c>
      <c r="F115" s="125">
        <v>577</v>
      </c>
      <c r="G115" s="121">
        <v>916</v>
      </c>
      <c r="H115" s="121">
        <v>0</v>
      </c>
      <c r="I115" s="121"/>
      <c r="J115" s="133">
        <v>62409.743572856984</v>
      </c>
      <c r="K115" s="133">
        <v>13279</v>
      </c>
      <c r="L115" s="134">
        <v>45.86</v>
      </c>
      <c r="M115" s="125">
        <f t="shared" si="18"/>
        <v>0</v>
      </c>
      <c r="N115" s="125" t="s">
        <v>471</v>
      </c>
      <c r="O115" s="125" t="s">
        <v>471</v>
      </c>
      <c r="P115" s="122">
        <f t="shared" si="10"/>
        <v>4874</v>
      </c>
      <c r="Q115" s="122">
        <f t="shared" si="13"/>
        <v>0.5</v>
      </c>
      <c r="R115" s="123">
        <f t="shared" si="11"/>
        <v>0.36704571127343927</v>
      </c>
      <c r="S115" s="122">
        <f t="shared" si="14"/>
        <v>0.25</v>
      </c>
      <c r="T115" s="122">
        <f t="shared" si="15"/>
        <v>0.75</v>
      </c>
      <c r="U115" s="122">
        <f t="shared" si="16"/>
        <v>0</v>
      </c>
      <c r="V115" s="124">
        <f t="shared" si="12"/>
        <v>0.375</v>
      </c>
      <c r="W115" s="125">
        <v>1</v>
      </c>
    </row>
    <row r="116" spans="1:23" s="125" customFormat="1" ht="10.5" customHeight="1" x14ac:dyDescent="0.2">
      <c r="A116" s="129" t="s">
        <v>100</v>
      </c>
      <c r="B116" s="129" t="s">
        <v>101</v>
      </c>
      <c r="C116" s="120" t="s">
        <v>116</v>
      </c>
      <c r="D116" s="145" t="s">
        <v>386</v>
      </c>
      <c r="E116" s="125">
        <v>1374</v>
      </c>
      <c r="F116" s="125">
        <v>171</v>
      </c>
      <c r="G116" s="121">
        <v>1288</v>
      </c>
      <c r="H116" s="121">
        <v>153</v>
      </c>
      <c r="I116" s="121"/>
      <c r="J116" s="133">
        <v>10443.997384064858</v>
      </c>
      <c r="K116" s="133">
        <v>2222</v>
      </c>
      <c r="L116" s="134">
        <v>42.66</v>
      </c>
      <c r="M116" s="125">
        <f t="shared" si="18"/>
        <v>81</v>
      </c>
      <c r="N116" s="125">
        <v>0</v>
      </c>
      <c r="O116" s="125">
        <v>81</v>
      </c>
      <c r="P116" s="122">
        <f t="shared" si="10"/>
        <v>1464</v>
      </c>
      <c r="Q116" s="122">
        <f t="shared" si="13"/>
        <v>0.25</v>
      </c>
      <c r="R116" s="123">
        <f t="shared" si="11"/>
        <v>0.69531953195319529</v>
      </c>
      <c r="S116" s="122">
        <f t="shared" si="14"/>
        <v>0.5</v>
      </c>
      <c r="T116" s="122">
        <f t="shared" si="15"/>
        <v>0.75</v>
      </c>
      <c r="U116" s="122">
        <f t="shared" si="16"/>
        <v>0</v>
      </c>
      <c r="V116" s="124">
        <f t="shared" si="12"/>
        <v>0.375</v>
      </c>
      <c r="W116" s="125">
        <v>1</v>
      </c>
    </row>
    <row r="117" spans="1:23" s="125" customFormat="1" ht="10.5" customHeight="1" x14ac:dyDescent="0.2">
      <c r="A117" s="129" t="s">
        <v>117</v>
      </c>
      <c r="B117" s="135" t="s">
        <v>118</v>
      </c>
      <c r="C117" s="136" t="s">
        <v>119</v>
      </c>
      <c r="D117" s="146" t="s">
        <v>426</v>
      </c>
      <c r="E117" s="121">
        <v>1186</v>
      </c>
      <c r="F117" s="121">
        <v>422</v>
      </c>
      <c r="G117" s="121">
        <v>404</v>
      </c>
      <c r="H117" s="121">
        <v>186</v>
      </c>
      <c r="I117" s="137">
        <v>929</v>
      </c>
      <c r="J117" s="133">
        <v>17212.802922444462</v>
      </c>
      <c r="K117" s="121">
        <v>3662</v>
      </c>
      <c r="L117" s="131">
        <v>26.8</v>
      </c>
      <c r="M117" s="125">
        <v>0</v>
      </c>
      <c r="N117" s="125" t="s">
        <v>471</v>
      </c>
      <c r="O117" s="125" t="s">
        <v>471</v>
      </c>
      <c r="P117" s="122">
        <f t="shared" si="10"/>
        <v>1608</v>
      </c>
      <c r="Q117" s="122">
        <f t="shared" si="13"/>
        <v>0.25</v>
      </c>
      <c r="R117" s="123">
        <f t="shared" si="11"/>
        <v>0.43910431458219551</v>
      </c>
      <c r="S117" s="122">
        <f t="shared" si="14"/>
        <v>0.25</v>
      </c>
      <c r="T117" s="122">
        <f t="shared" si="15"/>
        <v>0.25</v>
      </c>
      <c r="U117" s="122">
        <f t="shared" si="16"/>
        <v>0.5</v>
      </c>
      <c r="V117" s="124">
        <f t="shared" si="12"/>
        <v>0.3125</v>
      </c>
      <c r="W117" s="125">
        <v>1</v>
      </c>
    </row>
    <row r="118" spans="1:23" s="125" customFormat="1" ht="10.5" customHeight="1" x14ac:dyDescent="0.2">
      <c r="A118" s="129" t="s">
        <v>117</v>
      </c>
      <c r="B118" s="135" t="s">
        <v>118</v>
      </c>
      <c r="C118" s="136" t="s">
        <v>118</v>
      </c>
      <c r="D118" s="146" t="s">
        <v>425</v>
      </c>
      <c r="E118" s="121">
        <v>2226</v>
      </c>
      <c r="F118" s="121">
        <v>1261</v>
      </c>
      <c r="G118" s="121">
        <v>625</v>
      </c>
      <c r="H118" s="121">
        <v>388</v>
      </c>
      <c r="I118" s="137">
        <v>2852</v>
      </c>
      <c r="J118" s="133">
        <v>16887.225807451883</v>
      </c>
      <c r="K118" s="121">
        <v>3593</v>
      </c>
      <c r="L118" s="131">
        <v>33.18</v>
      </c>
      <c r="M118" s="125">
        <v>361</v>
      </c>
      <c r="N118" s="125">
        <v>0</v>
      </c>
      <c r="O118" s="125">
        <v>361</v>
      </c>
      <c r="P118" s="122">
        <f t="shared" si="10"/>
        <v>3126</v>
      </c>
      <c r="Q118" s="122">
        <f t="shared" si="13"/>
        <v>0.5</v>
      </c>
      <c r="R118" s="123">
        <f t="shared" si="11"/>
        <v>0.97049819092680212</v>
      </c>
      <c r="S118" s="122">
        <f t="shared" si="14"/>
        <v>0.75</v>
      </c>
      <c r="T118" s="122">
        <f t="shared" si="15"/>
        <v>0.5</v>
      </c>
      <c r="U118" s="122">
        <f t="shared" si="16"/>
        <v>1</v>
      </c>
      <c r="V118" s="124">
        <f t="shared" si="12"/>
        <v>0.6875</v>
      </c>
      <c r="W118" s="125">
        <v>1</v>
      </c>
    </row>
    <row r="119" spans="1:23" s="125" customFormat="1" ht="10.5" customHeight="1" x14ac:dyDescent="0.2">
      <c r="A119" s="129" t="s">
        <v>117</v>
      </c>
      <c r="B119" s="135" t="s">
        <v>118</v>
      </c>
      <c r="C119" s="136" t="s">
        <v>120</v>
      </c>
      <c r="D119" s="146" t="s">
        <v>424</v>
      </c>
      <c r="E119" s="121">
        <v>2898</v>
      </c>
      <c r="F119" s="121">
        <v>1177</v>
      </c>
      <c r="G119" s="121">
        <v>866</v>
      </c>
      <c r="H119" s="121">
        <v>303</v>
      </c>
      <c r="I119" s="137">
        <v>631</v>
      </c>
      <c r="J119" s="133">
        <v>20474.835170735547</v>
      </c>
      <c r="K119" s="121">
        <v>4356</v>
      </c>
      <c r="L119" s="131">
        <v>35.229999999999997</v>
      </c>
      <c r="M119" s="125">
        <v>240</v>
      </c>
      <c r="N119" s="125">
        <v>0</v>
      </c>
      <c r="O119" s="125">
        <v>240</v>
      </c>
      <c r="P119" s="122">
        <f t="shared" si="10"/>
        <v>3835</v>
      </c>
      <c r="Q119" s="122">
        <f t="shared" si="13"/>
        <v>0.5</v>
      </c>
      <c r="R119" s="123">
        <f t="shared" si="11"/>
        <v>0.93549127640036733</v>
      </c>
      <c r="S119" s="122">
        <f t="shared" si="14"/>
        <v>0.75</v>
      </c>
      <c r="T119" s="122">
        <f t="shared" si="15"/>
        <v>0.5</v>
      </c>
      <c r="U119" s="122">
        <f t="shared" si="16"/>
        <v>0.5</v>
      </c>
      <c r="V119" s="124">
        <f t="shared" si="12"/>
        <v>0.5625</v>
      </c>
      <c r="W119" s="125">
        <v>1</v>
      </c>
    </row>
    <row r="120" spans="1:23" s="125" customFormat="1" ht="10.5" customHeight="1" x14ac:dyDescent="0.2">
      <c r="A120" s="129" t="s">
        <v>117</v>
      </c>
      <c r="B120" s="135" t="s">
        <v>118</v>
      </c>
      <c r="C120" s="136" t="s">
        <v>121</v>
      </c>
      <c r="D120" s="146" t="s">
        <v>423</v>
      </c>
      <c r="E120" s="121">
        <v>4992</v>
      </c>
      <c r="F120" s="121">
        <v>474</v>
      </c>
      <c r="G120" s="121">
        <v>340</v>
      </c>
      <c r="H120" s="121">
        <v>183</v>
      </c>
      <c r="I120" s="137">
        <v>1511</v>
      </c>
      <c r="J120" s="133">
        <v>22407.427532806905</v>
      </c>
      <c r="K120" s="121">
        <v>4768</v>
      </c>
      <c r="L120" s="131">
        <v>38.33</v>
      </c>
      <c r="M120" s="125">
        <v>173</v>
      </c>
      <c r="N120" s="125">
        <v>0</v>
      </c>
      <c r="O120" s="125">
        <v>173</v>
      </c>
      <c r="P120" s="122">
        <f t="shared" si="10"/>
        <v>5293</v>
      </c>
      <c r="Q120" s="122">
        <f t="shared" si="13"/>
        <v>0.75</v>
      </c>
      <c r="R120" s="123">
        <f t="shared" si="11"/>
        <v>1.1463926174496644</v>
      </c>
      <c r="S120" s="122">
        <f t="shared" si="14"/>
        <v>1</v>
      </c>
      <c r="T120" s="122">
        <f t="shared" si="15"/>
        <v>0.5</v>
      </c>
      <c r="U120" s="122">
        <f t="shared" si="16"/>
        <v>0.75</v>
      </c>
      <c r="V120" s="124">
        <f t="shared" si="12"/>
        <v>0.75</v>
      </c>
      <c r="W120" s="125">
        <v>1</v>
      </c>
    </row>
    <row r="121" spans="1:23" s="125" customFormat="1" ht="10.5" customHeight="1" x14ac:dyDescent="0.2">
      <c r="A121" s="129" t="s">
        <v>117</v>
      </c>
      <c r="B121" s="135" t="s">
        <v>118</v>
      </c>
      <c r="C121" s="136" t="s">
        <v>122</v>
      </c>
      <c r="D121" s="146" t="s">
        <v>422</v>
      </c>
      <c r="E121" s="121">
        <v>987</v>
      </c>
      <c r="F121" s="121">
        <v>107</v>
      </c>
      <c r="G121" s="121">
        <v>0</v>
      </c>
      <c r="H121" s="121">
        <v>107</v>
      </c>
      <c r="I121" s="137">
        <v>823</v>
      </c>
      <c r="J121" s="133">
        <v>12785.162861824163</v>
      </c>
      <c r="K121" s="121">
        <v>2720</v>
      </c>
      <c r="L121" s="131">
        <v>35.479999999999997</v>
      </c>
      <c r="M121" s="125">
        <v>0</v>
      </c>
      <c r="N121" s="125" t="s">
        <v>471</v>
      </c>
      <c r="O121" s="125" t="s">
        <v>471</v>
      </c>
      <c r="P121" s="122">
        <f t="shared" si="10"/>
        <v>1094</v>
      </c>
      <c r="Q121" s="122">
        <f t="shared" si="13"/>
        <v>0.25</v>
      </c>
      <c r="R121" s="123">
        <f t="shared" si="11"/>
        <v>0.40220588235294119</v>
      </c>
      <c r="S121" s="122">
        <f t="shared" si="14"/>
        <v>0.25</v>
      </c>
      <c r="T121" s="122">
        <f t="shared" si="15"/>
        <v>0.5</v>
      </c>
      <c r="U121" s="122">
        <f t="shared" si="16"/>
        <v>0.5</v>
      </c>
      <c r="V121" s="124">
        <f t="shared" si="12"/>
        <v>0.375</v>
      </c>
      <c r="W121" s="125">
        <v>1</v>
      </c>
    </row>
    <row r="122" spans="1:23" s="125" customFormat="1" ht="10.5" customHeight="1" x14ac:dyDescent="0.2">
      <c r="A122" s="129" t="s">
        <v>117</v>
      </c>
      <c r="B122" s="135" t="s">
        <v>118</v>
      </c>
      <c r="C122" s="136" t="s">
        <v>123</v>
      </c>
      <c r="D122" s="146" t="s">
        <v>421</v>
      </c>
      <c r="E122" s="121">
        <v>1254</v>
      </c>
      <c r="F122" s="121">
        <v>222</v>
      </c>
      <c r="G122" s="121">
        <v>0</v>
      </c>
      <c r="H122" s="121">
        <v>0</v>
      </c>
      <c r="I122" s="137">
        <v>0</v>
      </c>
      <c r="J122" s="133">
        <v>21118.684785961264</v>
      </c>
      <c r="K122" s="121">
        <v>4493</v>
      </c>
      <c r="L122" s="131">
        <v>33.49</v>
      </c>
      <c r="M122" s="125">
        <v>0</v>
      </c>
      <c r="N122" s="125" t="s">
        <v>471</v>
      </c>
      <c r="O122" s="125" t="s">
        <v>471</v>
      </c>
      <c r="P122" s="122">
        <f t="shared" si="10"/>
        <v>1476</v>
      </c>
      <c r="Q122" s="122">
        <f t="shared" si="13"/>
        <v>0.25</v>
      </c>
      <c r="R122" s="123">
        <f t="shared" si="11"/>
        <v>0.32851101713776987</v>
      </c>
      <c r="S122" s="122">
        <f t="shared" si="14"/>
        <v>0.25</v>
      </c>
      <c r="T122" s="122">
        <f t="shared" si="15"/>
        <v>0.5</v>
      </c>
      <c r="U122" s="122">
        <f t="shared" si="16"/>
        <v>0</v>
      </c>
      <c r="V122" s="124">
        <f t="shared" si="12"/>
        <v>0.25</v>
      </c>
    </row>
    <row r="123" spans="1:23" s="125" customFormat="1" ht="10.5" customHeight="1" x14ac:dyDescent="0.2">
      <c r="A123" s="129" t="s">
        <v>117</v>
      </c>
      <c r="B123" s="135" t="s">
        <v>118</v>
      </c>
      <c r="C123" s="136" t="s">
        <v>124</v>
      </c>
      <c r="D123" s="146" t="s">
        <v>420</v>
      </c>
      <c r="E123" s="121">
        <v>726</v>
      </c>
      <c r="F123" s="121">
        <v>62</v>
      </c>
      <c r="G123" s="121">
        <v>0</v>
      </c>
      <c r="H123" s="121">
        <v>0</v>
      </c>
      <c r="I123" s="137">
        <v>0</v>
      </c>
      <c r="J123" s="133">
        <v>6990.5163247926921</v>
      </c>
      <c r="K123" s="121">
        <v>1487</v>
      </c>
      <c r="L123" s="131">
        <v>28.01</v>
      </c>
      <c r="M123" s="125">
        <v>0</v>
      </c>
      <c r="N123" s="125" t="s">
        <v>471</v>
      </c>
      <c r="O123" s="125" t="s">
        <v>471</v>
      </c>
      <c r="P123" s="122">
        <f t="shared" si="10"/>
        <v>788</v>
      </c>
      <c r="Q123" s="122">
        <f t="shared" si="13"/>
        <v>0</v>
      </c>
      <c r="R123" s="123">
        <f t="shared" si="11"/>
        <v>0.52992602555480839</v>
      </c>
      <c r="S123" s="122">
        <f t="shared" si="14"/>
        <v>0.5</v>
      </c>
      <c r="T123" s="122">
        <f t="shared" si="15"/>
        <v>0.25</v>
      </c>
      <c r="U123" s="122">
        <f t="shared" si="16"/>
        <v>0</v>
      </c>
      <c r="V123" s="124">
        <f t="shared" si="12"/>
        <v>0.1875</v>
      </c>
    </row>
    <row r="124" spans="1:23" s="125" customFormat="1" ht="10.5" customHeight="1" x14ac:dyDescent="0.2">
      <c r="A124" s="129" t="s">
        <v>117</v>
      </c>
      <c r="B124" s="135" t="s">
        <v>118</v>
      </c>
      <c r="C124" s="136" t="s">
        <v>125</v>
      </c>
      <c r="D124" s="146" t="s">
        <v>419</v>
      </c>
      <c r="E124" s="121">
        <v>4957</v>
      </c>
      <c r="F124" s="121">
        <v>1767</v>
      </c>
      <c r="G124" s="121">
        <v>2013</v>
      </c>
      <c r="H124" s="121">
        <v>1139</v>
      </c>
      <c r="I124" s="137">
        <v>2159</v>
      </c>
      <c r="J124" s="133">
        <v>50922.556520907368</v>
      </c>
      <c r="K124" s="121">
        <v>10835</v>
      </c>
      <c r="L124" s="131">
        <v>27.77</v>
      </c>
      <c r="M124" s="125">
        <v>352</v>
      </c>
      <c r="N124" s="125">
        <v>0</v>
      </c>
      <c r="O124" s="125">
        <v>352</v>
      </c>
      <c r="P124" s="122">
        <f t="shared" si="10"/>
        <v>6372</v>
      </c>
      <c r="Q124" s="122">
        <f t="shared" si="13"/>
        <v>0.75</v>
      </c>
      <c r="R124" s="123">
        <f t="shared" si="11"/>
        <v>0.62058144900784495</v>
      </c>
      <c r="S124" s="122">
        <f t="shared" si="14"/>
        <v>0.5</v>
      </c>
      <c r="T124" s="122">
        <f t="shared" si="15"/>
        <v>0.25</v>
      </c>
      <c r="U124" s="122">
        <f t="shared" si="16"/>
        <v>1</v>
      </c>
      <c r="V124" s="124">
        <f t="shared" si="12"/>
        <v>0.625</v>
      </c>
      <c r="W124" s="125">
        <v>1</v>
      </c>
    </row>
    <row r="125" spans="1:23" s="125" customFormat="1" ht="10.5" customHeight="1" x14ac:dyDescent="0.2">
      <c r="A125" s="129" t="s">
        <v>117</v>
      </c>
      <c r="B125" s="135" t="s">
        <v>126</v>
      </c>
      <c r="C125" s="136" t="s">
        <v>127</v>
      </c>
      <c r="D125" s="146" t="s">
        <v>385</v>
      </c>
      <c r="E125" s="121">
        <v>734</v>
      </c>
      <c r="F125" s="121">
        <v>53</v>
      </c>
      <c r="G125" s="121">
        <v>0</v>
      </c>
      <c r="H125" s="121">
        <v>0</v>
      </c>
      <c r="I125" s="137">
        <v>0</v>
      </c>
      <c r="J125" s="133">
        <v>15777.126355267475</v>
      </c>
      <c r="K125" s="121">
        <v>3357</v>
      </c>
      <c r="L125" s="131">
        <v>55.77</v>
      </c>
      <c r="M125" s="125">
        <v>0</v>
      </c>
      <c r="N125" s="125" t="s">
        <v>471</v>
      </c>
      <c r="O125" s="125" t="s">
        <v>471</v>
      </c>
      <c r="P125" s="122">
        <f t="shared" si="10"/>
        <v>787</v>
      </c>
      <c r="Q125" s="122">
        <f t="shared" si="13"/>
        <v>0</v>
      </c>
      <c r="R125" s="123">
        <f t="shared" si="11"/>
        <v>0.23443550789395293</v>
      </c>
      <c r="S125" s="122">
        <f t="shared" si="14"/>
        <v>0</v>
      </c>
      <c r="T125" s="122">
        <f t="shared" si="15"/>
        <v>1</v>
      </c>
      <c r="U125" s="122">
        <f t="shared" si="16"/>
        <v>0</v>
      </c>
      <c r="V125" s="124">
        <f t="shared" si="12"/>
        <v>0.25</v>
      </c>
    </row>
    <row r="126" spans="1:23" s="125" customFormat="1" ht="10.5" customHeight="1" x14ac:dyDescent="0.2">
      <c r="A126" s="129" t="s">
        <v>117</v>
      </c>
      <c r="B126" s="135" t="s">
        <v>126</v>
      </c>
      <c r="C126" s="136" t="s">
        <v>128</v>
      </c>
      <c r="D126" s="146" t="s">
        <v>384</v>
      </c>
      <c r="E126" s="121">
        <v>237</v>
      </c>
      <c r="F126" s="121">
        <v>1174</v>
      </c>
      <c r="G126" s="121">
        <v>942</v>
      </c>
      <c r="H126" s="121">
        <v>2128</v>
      </c>
      <c r="I126" s="137">
        <v>460</v>
      </c>
      <c r="J126" s="133">
        <v>13271.763636757572</v>
      </c>
      <c r="K126" s="121">
        <v>2824</v>
      </c>
      <c r="L126" s="131">
        <v>44.16</v>
      </c>
      <c r="M126" s="125">
        <v>2729</v>
      </c>
      <c r="N126" s="125">
        <v>880</v>
      </c>
      <c r="O126" s="125">
        <v>1849</v>
      </c>
      <c r="P126" s="122">
        <f t="shared" si="10"/>
        <v>-1318</v>
      </c>
      <c r="Q126" s="122">
        <f t="shared" si="13"/>
        <v>0</v>
      </c>
      <c r="R126" s="132">
        <f t="shared" si="11"/>
        <v>0.49964589235127477</v>
      </c>
      <c r="S126" s="122">
        <f t="shared" si="14"/>
        <v>0.25</v>
      </c>
      <c r="T126" s="122">
        <f t="shared" si="15"/>
        <v>0.75</v>
      </c>
      <c r="U126" s="122">
        <f t="shared" si="16"/>
        <v>0.25</v>
      </c>
      <c r="V126" s="124">
        <f t="shared" si="12"/>
        <v>0.3125</v>
      </c>
      <c r="W126" s="125">
        <v>1</v>
      </c>
    </row>
    <row r="127" spans="1:23" s="125" customFormat="1" ht="10.5" customHeight="1" x14ac:dyDescent="0.2">
      <c r="A127" s="129" t="s">
        <v>117</v>
      </c>
      <c r="B127" s="135" t="s">
        <v>126</v>
      </c>
      <c r="C127" s="136" t="s">
        <v>129</v>
      </c>
      <c r="D127" s="146" t="s">
        <v>383</v>
      </c>
      <c r="E127" s="121">
        <v>481</v>
      </c>
      <c r="F127" s="121">
        <v>1738</v>
      </c>
      <c r="G127" s="121">
        <v>1451</v>
      </c>
      <c r="H127" s="121">
        <v>60</v>
      </c>
      <c r="I127" s="137">
        <v>549</v>
      </c>
      <c r="J127" s="133">
        <v>9411.7571227743047</v>
      </c>
      <c r="K127" s="121">
        <v>2003</v>
      </c>
      <c r="L127" s="131">
        <v>48.59</v>
      </c>
      <c r="M127" s="125">
        <v>2331</v>
      </c>
      <c r="N127" s="125">
        <v>680</v>
      </c>
      <c r="O127" s="125">
        <v>1651</v>
      </c>
      <c r="P127" s="122">
        <f t="shared" si="10"/>
        <v>-112</v>
      </c>
      <c r="Q127" s="122">
        <f t="shared" si="13"/>
        <v>0</v>
      </c>
      <c r="R127" s="123">
        <f t="shared" si="11"/>
        <v>1.107838242636046</v>
      </c>
      <c r="S127" s="122">
        <f t="shared" si="14"/>
        <v>1</v>
      </c>
      <c r="T127" s="122">
        <f t="shared" si="15"/>
        <v>0.75</v>
      </c>
      <c r="U127" s="122">
        <f t="shared" si="16"/>
        <v>0.5</v>
      </c>
      <c r="V127" s="124">
        <f t="shared" si="12"/>
        <v>0.5625</v>
      </c>
      <c r="W127" s="125">
        <v>1</v>
      </c>
    </row>
    <row r="128" spans="1:23" s="125" customFormat="1" ht="10.5" customHeight="1" x14ac:dyDescent="0.2">
      <c r="A128" s="129" t="s">
        <v>117</v>
      </c>
      <c r="B128" s="135" t="s">
        <v>126</v>
      </c>
      <c r="C128" s="136" t="s">
        <v>130</v>
      </c>
      <c r="D128" s="146" t="s">
        <v>382</v>
      </c>
      <c r="E128" s="121">
        <v>1566</v>
      </c>
      <c r="F128" s="121">
        <v>46</v>
      </c>
      <c r="G128" s="121">
        <v>0</v>
      </c>
      <c r="H128" s="121">
        <v>0</v>
      </c>
      <c r="I128" s="137">
        <v>0</v>
      </c>
      <c r="J128" s="133">
        <v>20584.967352873049</v>
      </c>
      <c r="K128" s="121">
        <v>4380</v>
      </c>
      <c r="L128" s="131">
        <v>50.04</v>
      </c>
      <c r="M128" s="125">
        <v>0</v>
      </c>
      <c r="N128" s="125" t="s">
        <v>471</v>
      </c>
      <c r="O128" s="125" t="s">
        <v>471</v>
      </c>
      <c r="P128" s="122">
        <f t="shared" si="10"/>
        <v>1612</v>
      </c>
      <c r="Q128" s="122">
        <f t="shared" si="13"/>
        <v>0.25</v>
      </c>
      <c r="R128" s="123">
        <f t="shared" si="11"/>
        <v>0.36803652968036532</v>
      </c>
      <c r="S128" s="122">
        <f t="shared" si="14"/>
        <v>0.25</v>
      </c>
      <c r="T128" s="122">
        <f t="shared" si="15"/>
        <v>1</v>
      </c>
      <c r="U128" s="122">
        <f t="shared" si="16"/>
        <v>0</v>
      </c>
      <c r="V128" s="124">
        <f t="shared" si="12"/>
        <v>0.375</v>
      </c>
    </row>
    <row r="129" spans="1:23" s="125" customFormat="1" ht="10.5" customHeight="1" x14ac:dyDescent="0.2">
      <c r="A129" s="129" t="s">
        <v>117</v>
      </c>
      <c r="B129" s="135" t="s">
        <v>126</v>
      </c>
      <c r="C129" s="136" t="s">
        <v>131</v>
      </c>
      <c r="D129" s="146" t="s">
        <v>381</v>
      </c>
      <c r="E129" s="121">
        <v>744</v>
      </c>
      <c r="F129" s="121">
        <v>9002</v>
      </c>
      <c r="G129" s="121">
        <v>0</v>
      </c>
      <c r="H129" s="121">
        <v>0</v>
      </c>
      <c r="I129" s="137">
        <v>0</v>
      </c>
      <c r="J129" s="133">
        <v>67063.191340113117</v>
      </c>
      <c r="K129" s="121">
        <v>14269</v>
      </c>
      <c r="L129" s="131">
        <v>37.64</v>
      </c>
      <c r="M129" s="125">
        <v>299</v>
      </c>
      <c r="N129" s="125">
        <v>0</v>
      </c>
      <c r="O129" s="125">
        <v>299</v>
      </c>
      <c r="P129" s="122">
        <f t="shared" si="10"/>
        <v>9447</v>
      </c>
      <c r="Q129" s="122">
        <f t="shared" si="13"/>
        <v>0.75</v>
      </c>
      <c r="R129" s="123">
        <f t="shared" si="11"/>
        <v>0.68301913238489032</v>
      </c>
      <c r="S129" s="122">
        <f t="shared" si="14"/>
        <v>0.5</v>
      </c>
      <c r="T129" s="122">
        <f t="shared" si="15"/>
        <v>0.5</v>
      </c>
      <c r="U129" s="122">
        <f t="shared" si="16"/>
        <v>0</v>
      </c>
      <c r="V129" s="124">
        <f t="shared" si="12"/>
        <v>0.4375</v>
      </c>
    </row>
    <row r="130" spans="1:23" s="125" customFormat="1" ht="10.5" customHeight="1" x14ac:dyDescent="0.2">
      <c r="A130" s="129" t="s">
        <v>117</v>
      </c>
      <c r="B130" s="135" t="s">
        <v>126</v>
      </c>
      <c r="C130" s="136" t="s">
        <v>133</v>
      </c>
      <c r="D130" s="146" t="s">
        <v>379</v>
      </c>
      <c r="E130" s="121">
        <v>1485</v>
      </c>
      <c r="F130" s="121">
        <v>1529</v>
      </c>
      <c r="G130" s="121">
        <v>2025</v>
      </c>
      <c r="H130" s="121">
        <v>1621</v>
      </c>
      <c r="I130" s="137">
        <v>300</v>
      </c>
      <c r="J130" s="133">
        <v>12707.848938488318</v>
      </c>
      <c r="K130" s="121">
        <v>2704</v>
      </c>
      <c r="L130" s="131">
        <v>48.84</v>
      </c>
      <c r="M130" s="125">
        <v>2295</v>
      </c>
      <c r="N130" s="125">
        <v>787</v>
      </c>
      <c r="O130" s="125">
        <v>1508</v>
      </c>
      <c r="P130" s="122">
        <f t="shared" si="10"/>
        <v>719</v>
      </c>
      <c r="Q130" s="122">
        <f t="shared" si="13"/>
        <v>0</v>
      </c>
      <c r="R130" s="123">
        <f t="shared" si="11"/>
        <v>1.1146449704142012</v>
      </c>
      <c r="S130" s="122">
        <f t="shared" si="14"/>
        <v>1</v>
      </c>
      <c r="T130" s="122">
        <f t="shared" si="15"/>
        <v>0.75</v>
      </c>
      <c r="U130" s="122">
        <f t="shared" si="16"/>
        <v>0.25</v>
      </c>
      <c r="V130" s="124">
        <f t="shared" si="12"/>
        <v>0.5</v>
      </c>
      <c r="W130" s="125">
        <v>1</v>
      </c>
    </row>
    <row r="131" spans="1:23" s="125" customFormat="1" ht="10.5" customHeight="1" x14ac:dyDescent="0.2">
      <c r="A131" s="129" t="s">
        <v>117</v>
      </c>
      <c r="B131" s="135" t="s">
        <v>126</v>
      </c>
      <c r="C131" s="136" t="s">
        <v>134</v>
      </c>
      <c r="D131" s="146" t="s">
        <v>378</v>
      </c>
      <c r="E131" s="121">
        <v>2378</v>
      </c>
      <c r="F131" s="121">
        <v>866</v>
      </c>
      <c r="G131" s="121">
        <v>2025</v>
      </c>
      <c r="H131" s="121">
        <v>2136</v>
      </c>
      <c r="I131" s="137">
        <v>743</v>
      </c>
      <c r="J131" s="133">
        <v>12526.813592549483</v>
      </c>
      <c r="K131" s="121">
        <v>2665</v>
      </c>
      <c r="L131" s="131">
        <v>44.9</v>
      </c>
      <c r="M131" s="125">
        <v>3296</v>
      </c>
      <c r="N131" s="125">
        <v>2656</v>
      </c>
      <c r="O131" s="125">
        <v>640</v>
      </c>
      <c r="P131" s="122">
        <f t="shared" si="10"/>
        <v>-52</v>
      </c>
      <c r="Q131" s="122">
        <f t="shared" si="13"/>
        <v>0</v>
      </c>
      <c r="R131" s="123">
        <f t="shared" si="11"/>
        <v>1.2172607879924953</v>
      </c>
      <c r="S131" s="122">
        <f t="shared" si="14"/>
        <v>1</v>
      </c>
      <c r="T131" s="122">
        <f t="shared" si="15"/>
        <v>0.75</v>
      </c>
      <c r="U131" s="122">
        <f t="shared" si="16"/>
        <v>0.5</v>
      </c>
      <c r="V131" s="124">
        <f t="shared" si="12"/>
        <v>0.5625</v>
      </c>
      <c r="W131" s="125">
        <v>1</v>
      </c>
    </row>
    <row r="132" spans="1:23" s="125" customFormat="1" ht="10.5" customHeight="1" x14ac:dyDescent="0.2">
      <c r="A132" s="129" t="s">
        <v>117</v>
      </c>
      <c r="B132" s="135" t="s">
        <v>126</v>
      </c>
      <c r="C132" s="136" t="s">
        <v>135</v>
      </c>
      <c r="D132" s="146" t="s">
        <v>377</v>
      </c>
      <c r="E132" s="121">
        <v>1601</v>
      </c>
      <c r="F132" s="121">
        <v>10008</v>
      </c>
      <c r="G132" s="121">
        <v>3267</v>
      </c>
      <c r="H132" s="121">
        <v>8088</v>
      </c>
      <c r="I132" s="137">
        <v>1200</v>
      </c>
      <c r="J132" s="133">
        <v>48938.84808577659</v>
      </c>
      <c r="K132" s="121">
        <v>10413</v>
      </c>
      <c r="L132" s="131">
        <v>41.96</v>
      </c>
      <c r="M132" s="125">
        <v>11227</v>
      </c>
      <c r="N132" s="125">
        <v>1303</v>
      </c>
      <c r="O132" s="125">
        <v>9924</v>
      </c>
      <c r="P132" s="122">
        <f t="shared" si="10"/>
        <v>382</v>
      </c>
      <c r="Q132" s="122">
        <f t="shared" si="13"/>
        <v>0</v>
      </c>
      <c r="R132" s="123">
        <f t="shared" si="11"/>
        <v>1.1148564294631711</v>
      </c>
      <c r="S132" s="122">
        <f t="shared" si="14"/>
        <v>1</v>
      </c>
      <c r="T132" s="122">
        <f t="shared" si="15"/>
        <v>0.75</v>
      </c>
      <c r="U132" s="122">
        <f t="shared" si="16"/>
        <v>0.75</v>
      </c>
      <c r="V132" s="124">
        <f t="shared" si="12"/>
        <v>0.625</v>
      </c>
      <c r="W132" s="125">
        <v>1</v>
      </c>
    </row>
    <row r="133" spans="1:23" s="125" customFormat="1" ht="10.5" customHeight="1" x14ac:dyDescent="0.2">
      <c r="A133" s="129" t="s">
        <v>117</v>
      </c>
      <c r="B133" s="135" t="s">
        <v>126</v>
      </c>
      <c r="C133" s="136" t="s">
        <v>136</v>
      </c>
      <c r="D133" s="146" t="s">
        <v>376</v>
      </c>
      <c r="E133" s="121">
        <v>337</v>
      </c>
      <c r="F133" s="121">
        <v>1655</v>
      </c>
      <c r="G133" s="121">
        <v>861</v>
      </c>
      <c r="H133" s="121">
        <v>835</v>
      </c>
      <c r="I133" s="137">
        <v>989</v>
      </c>
      <c r="J133" s="133">
        <v>8396.2944926805922</v>
      </c>
      <c r="K133" s="121">
        <v>1786</v>
      </c>
      <c r="L133" s="131">
        <v>48.74</v>
      </c>
      <c r="M133" s="125">
        <v>3137</v>
      </c>
      <c r="N133" s="125">
        <v>1007</v>
      </c>
      <c r="O133" s="125">
        <v>2130</v>
      </c>
      <c r="P133" s="122">
        <f t="shared" ref="P133:P196" si="19">SUM(E133:F133)-M133</f>
        <v>-1145</v>
      </c>
      <c r="Q133" s="122">
        <f t="shared" si="13"/>
        <v>0</v>
      </c>
      <c r="R133" s="123">
        <f t="shared" ref="R133:R196" si="20">SUM(E133:F133)/K133</f>
        <v>1.1153415453527435</v>
      </c>
      <c r="S133" s="122">
        <f t="shared" si="14"/>
        <v>1</v>
      </c>
      <c r="T133" s="122">
        <f t="shared" si="15"/>
        <v>0.75</v>
      </c>
      <c r="U133" s="122">
        <f t="shared" si="16"/>
        <v>0.5</v>
      </c>
      <c r="V133" s="124">
        <f t="shared" ref="V133:V196" si="21">(Q133+S133+T133+U133)/4</f>
        <v>0.5625</v>
      </c>
      <c r="W133" s="125">
        <v>1</v>
      </c>
    </row>
    <row r="134" spans="1:23" s="125" customFormat="1" ht="10.5" customHeight="1" x14ac:dyDescent="0.2">
      <c r="A134" s="129" t="s">
        <v>117</v>
      </c>
      <c r="B134" s="135" t="s">
        <v>126</v>
      </c>
      <c r="C134" s="136" t="s">
        <v>138</v>
      </c>
      <c r="D134" s="146" t="s">
        <v>374</v>
      </c>
      <c r="E134" s="121">
        <v>2044</v>
      </c>
      <c r="F134" s="121">
        <v>901</v>
      </c>
      <c r="G134" s="121">
        <v>889</v>
      </c>
      <c r="H134" s="121">
        <v>1891</v>
      </c>
      <c r="I134" s="137">
        <v>949</v>
      </c>
      <c r="J134" s="133">
        <v>12081.508258860846</v>
      </c>
      <c r="K134" s="121">
        <v>2571</v>
      </c>
      <c r="L134" s="131">
        <v>45.68</v>
      </c>
      <c r="M134" s="125">
        <v>4206</v>
      </c>
      <c r="N134" s="125">
        <v>1683</v>
      </c>
      <c r="O134" s="125">
        <v>2523</v>
      </c>
      <c r="P134" s="122">
        <f t="shared" si="19"/>
        <v>-1261</v>
      </c>
      <c r="Q134" s="122">
        <f t="shared" ref="Q134:Q197" si="22">IF(P134&gt;9999,1,IF(P134&gt;4999,0.75,IF(P134&gt;2499,0.5,IF(P134&gt;999,0.25,0))))</f>
        <v>0</v>
      </c>
      <c r="R134" s="123">
        <f t="shared" si="20"/>
        <v>1.1454686892259822</v>
      </c>
      <c r="S134" s="122">
        <f t="shared" ref="S134:S197" si="23">IF(R134&gt;0.9999,1,IF(R134&gt;0.7499,0.75,IF(R134&gt;0.4999,0.5,IF(R134&gt;0.2499,0.25,0))))</f>
        <v>1</v>
      </c>
      <c r="T134" s="122">
        <f t="shared" ref="T134:T197" si="24">IF(L134&gt;49.99,1,IF(L134&gt;39.99,0.75,IF(L134&gt;29.99,0.5,IF(L134&gt;19.99,0.25,0))))</f>
        <v>0.75</v>
      </c>
      <c r="U134" s="122">
        <f t="shared" ref="U134:U197" si="25">IF(I134&gt;1999,1,IF(I134&gt;999,0.75,IF(I134&gt;499,0.5,IF(I134&gt;0,0.25,0))))</f>
        <v>0.5</v>
      </c>
      <c r="V134" s="124">
        <f t="shared" si="21"/>
        <v>0.5625</v>
      </c>
      <c r="W134" s="125">
        <v>1</v>
      </c>
    </row>
    <row r="135" spans="1:23" s="125" customFormat="1" ht="10.5" customHeight="1" x14ac:dyDescent="0.2">
      <c r="A135" s="129" t="s">
        <v>117</v>
      </c>
      <c r="B135" s="135" t="s">
        <v>126</v>
      </c>
      <c r="C135" s="136" t="s">
        <v>139</v>
      </c>
      <c r="D135" s="146" t="s">
        <v>373</v>
      </c>
      <c r="E135" s="121">
        <v>3391</v>
      </c>
      <c r="F135" s="121">
        <v>673</v>
      </c>
      <c r="G135" s="121">
        <v>4036</v>
      </c>
      <c r="H135" s="121">
        <v>639</v>
      </c>
      <c r="I135" s="137">
        <v>383</v>
      </c>
      <c r="J135" s="133">
        <v>19873.311165389339</v>
      </c>
      <c r="K135" s="121">
        <v>4228</v>
      </c>
      <c r="L135" s="131">
        <v>47.18</v>
      </c>
      <c r="M135" s="125">
        <v>66</v>
      </c>
      <c r="N135" s="125">
        <v>42</v>
      </c>
      <c r="O135" s="125">
        <v>24</v>
      </c>
      <c r="P135" s="122">
        <f t="shared" si="19"/>
        <v>3998</v>
      </c>
      <c r="Q135" s="122">
        <f t="shared" si="22"/>
        <v>0.5</v>
      </c>
      <c r="R135" s="123">
        <f t="shared" si="20"/>
        <v>0.96121097445600756</v>
      </c>
      <c r="S135" s="122">
        <f t="shared" si="23"/>
        <v>0.75</v>
      </c>
      <c r="T135" s="122">
        <f t="shared" si="24"/>
        <v>0.75</v>
      </c>
      <c r="U135" s="122">
        <f t="shared" si="25"/>
        <v>0.25</v>
      </c>
      <c r="V135" s="124">
        <f t="shared" si="21"/>
        <v>0.5625</v>
      </c>
      <c r="W135" s="125">
        <v>1</v>
      </c>
    </row>
    <row r="136" spans="1:23" s="125" customFormat="1" ht="10.5" customHeight="1" x14ac:dyDescent="0.2">
      <c r="A136" s="129" t="s">
        <v>117</v>
      </c>
      <c r="B136" s="135" t="s">
        <v>126</v>
      </c>
      <c r="C136" s="136" t="s">
        <v>141</v>
      </c>
      <c r="D136" s="146" t="s">
        <v>371</v>
      </c>
      <c r="E136" s="121">
        <v>406</v>
      </c>
      <c r="F136" s="121">
        <v>1770</v>
      </c>
      <c r="G136" s="121">
        <v>2027</v>
      </c>
      <c r="H136" s="121">
        <v>377</v>
      </c>
      <c r="I136" s="137">
        <v>164</v>
      </c>
      <c r="J136" s="133">
        <v>14164.455170180125</v>
      </c>
      <c r="K136" s="121">
        <v>3014</v>
      </c>
      <c r="L136" s="131">
        <v>49.06</v>
      </c>
      <c r="M136" s="125">
        <v>0</v>
      </c>
      <c r="N136" s="125" t="s">
        <v>471</v>
      </c>
      <c r="O136" s="125" t="s">
        <v>471</v>
      </c>
      <c r="P136" s="122">
        <f t="shared" si="19"/>
        <v>2176</v>
      </c>
      <c r="Q136" s="122">
        <f t="shared" si="22"/>
        <v>0.25</v>
      </c>
      <c r="R136" s="123">
        <f t="shared" si="20"/>
        <v>0.72196416721964163</v>
      </c>
      <c r="S136" s="122">
        <f t="shared" si="23"/>
        <v>0.5</v>
      </c>
      <c r="T136" s="122">
        <f t="shared" si="24"/>
        <v>0.75</v>
      </c>
      <c r="U136" s="122">
        <f t="shared" si="25"/>
        <v>0.25</v>
      </c>
      <c r="V136" s="124">
        <f t="shared" si="21"/>
        <v>0.4375</v>
      </c>
      <c r="W136" s="125">
        <v>1</v>
      </c>
    </row>
    <row r="137" spans="1:23" s="125" customFormat="1" ht="10.5" customHeight="1" x14ac:dyDescent="0.2">
      <c r="A137" s="129" t="s">
        <v>117</v>
      </c>
      <c r="B137" s="135" t="s">
        <v>126</v>
      </c>
      <c r="C137" s="136" t="s">
        <v>142</v>
      </c>
      <c r="D137" s="146" t="s">
        <v>370</v>
      </c>
      <c r="E137" s="121">
        <v>1142</v>
      </c>
      <c r="F137" s="121">
        <v>183</v>
      </c>
      <c r="G137" s="121">
        <v>272</v>
      </c>
      <c r="H137" s="121">
        <v>1122</v>
      </c>
      <c r="I137" s="137">
        <v>139</v>
      </c>
      <c r="J137" s="133">
        <v>5586.0848985380544</v>
      </c>
      <c r="K137" s="121">
        <v>1189</v>
      </c>
      <c r="L137" s="131">
        <v>39.590000000000003</v>
      </c>
      <c r="M137" s="125">
        <v>3487</v>
      </c>
      <c r="N137" s="125">
        <v>654</v>
      </c>
      <c r="O137" s="125">
        <v>2833</v>
      </c>
      <c r="P137" s="122">
        <f t="shared" si="19"/>
        <v>-2162</v>
      </c>
      <c r="Q137" s="122">
        <f t="shared" si="22"/>
        <v>0</v>
      </c>
      <c r="R137" s="123">
        <f t="shared" si="20"/>
        <v>1.1143818334735072</v>
      </c>
      <c r="S137" s="122">
        <f t="shared" si="23"/>
        <v>1</v>
      </c>
      <c r="T137" s="122">
        <f t="shared" si="24"/>
        <v>0.5</v>
      </c>
      <c r="U137" s="122">
        <f t="shared" si="25"/>
        <v>0.25</v>
      </c>
      <c r="V137" s="124">
        <f t="shared" si="21"/>
        <v>0.4375</v>
      </c>
      <c r="W137" s="125">
        <v>1</v>
      </c>
    </row>
    <row r="138" spans="1:23" s="125" customFormat="1" ht="10.5" customHeight="1" x14ac:dyDescent="0.2">
      <c r="A138" s="129" t="s">
        <v>117</v>
      </c>
      <c r="B138" s="135" t="s">
        <v>126</v>
      </c>
      <c r="C138" s="136" t="s">
        <v>143</v>
      </c>
      <c r="D138" s="146" t="s">
        <v>369</v>
      </c>
      <c r="E138" s="121">
        <v>2403</v>
      </c>
      <c r="F138" s="121">
        <v>858</v>
      </c>
      <c r="G138" s="121">
        <v>749</v>
      </c>
      <c r="H138" s="121">
        <v>2487</v>
      </c>
      <c r="I138" s="137">
        <v>810</v>
      </c>
      <c r="J138" s="133">
        <v>14400.633466318723</v>
      </c>
      <c r="K138" s="121">
        <v>3064</v>
      </c>
      <c r="L138" s="131">
        <v>51.86</v>
      </c>
      <c r="M138" s="125">
        <v>6253</v>
      </c>
      <c r="N138" s="125">
        <v>2500</v>
      </c>
      <c r="O138" s="125">
        <v>3753</v>
      </c>
      <c r="P138" s="122">
        <f t="shared" si="19"/>
        <v>-2992</v>
      </c>
      <c r="Q138" s="122">
        <f t="shared" si="22"/>
        <v>0</v>
      </c>
      <c r="R138" s="123">
        <f t="shared" si="20"/>
        <v>1.0642950391644908</v>
      </c>
      <c r="S138" s="122">
        <f t="shared" si="23"/>
        <v>1</v>
      </c>
      <c r="T138" s="122">
        <f t="shared" si="24"/>
        <v>1</v>
      </c>
      <c r="U138" s="122">
        <f t="shared" si="25"/>
        <v>0.5</v>
      </c>
      <c r="V138" s="124">
        <f t="shared" si="21"/>
        <v>0.625</v>
      </c>
      <c r="W138" s="125">
        <v>1</v>
      </c>
    </row>
    <row r="139" spans="1:23" s="125" customFormat="1" ht="10.5" customHeight="1" x14ac:dyDescent="0.2">
      <c r="A139" s="129" t="s">
        <v>117</v>
      </c>
      <c r="B139" s="135" t="s">
        <v>126</v>
      </c>
      <c r="C139" s="136" t="s">
        <v>144</v>
      </c>
      <c r="D139" s="146" t="s">
        <v>368</v>
      </c>
      <c r="E139" s="121">
        <v>2155</v>
      </c>
      <c r="F139" s="121">
        <v>2655</v>
      </c>
      <c r="G139" s="121">
        <v>1721</v>
      </c>
      <c r="H139" s="121">
        <v>2339</v>
      </c>
      <c r="I139" s="137">
        <v>887</v>
      </c>
      <c r="J139" s="133">
        <v>20777.447462060893</v>
      </c>
      <c r="K139" s="121">
        <v>4421</v>
      </c>
      <c r="L139" s="131">
        <v>45.77</v>
      </c>
      <c r="M139" s="125">
        <v>8222</v>
      </c>
      <c r="N139" s="125">
        <v>1596</v>
      </c>
      <c r="O139" s="125">
        <v>6626</v>
      </c>
      <c r="P139" s="122">
        <f t="shared" si="19"/>
        <v>-3412</v>
      </c>
      <c r="Q139" s="122">
        <f t="shared" si="22"/>
        <v>0</v>
      </c>
      <c r="R139" s="123">
        <f t="shared" si="20"/>
        <v>1.0879891427278896</v>
      </c>
      <c r="S139" s="122">
        <f t="shared" si="23"/>
        <v>1</v>
      </c>
      <c r="T139" s="122">
        <f t="shared" si="24"/>
        <v>0.75</v>
      </c>
      <c r="U139" s="122">
        <f t="shared" si="25"/>
        <v>0.5</v>
      </c>
      <c r="V139" s="124">
        <f t="shared" si="21"/>
        <v>0.5625</v>
      </c>
      <c r="W139" s="125">
        <v>1</v>
      </c>
    </row>
    <row r="140" spans="1:23" s="125" customFormat="1" ht="10.5" customHeight="1" x14ac:dyDescent="0.2">
      <c r="A140" s="129" t="s">
        <v>117</v>
      </c>
      <c r="B140" s="135" t="s">
        <v>126</v>
      </c>
      <c r="C140" s="136" t="s">
        <v>145</v>
      </c>
      <c r="D140" s="146" t="s">
        <v>367</v>
      </c>
      <c r="E140" s="121">
        <v>1203</v>
      </c>
      <c r="F140" s="121">
        <v>284</v>
      </c>
      <c r="G140" s="121">
        <v>0</v>
      </c>
      <c r="H140" s="121">
        <v>0</v>
      </c>
      <c r="I140" s="137">
        <v>0</v>
      </c>
      <c r="J140" s="133">
        <v>14303.87319521348</v>
      </c>
      <c r="K140" s="121">
        <v>3043</v>
      </c>
      <c r="L140" s="131">
        <v>45.15</v>
      </c>
      <c r="M140" s="125">
        <v>192</v>
      </c>
      <c r="N140" s="125">
        <v>192</v>
      </c>
      <c r="O140" s="125">
        <v>0</v>
      </c>
      <c r="P140" s="122">
        <f t="shared" si="19"/>
        <v>1295</v>
      </c>
      <c r="Q140" s="122">
        <f t="shared" si="22"/>
        <v>0.25</v>
      </c>
      <c r="R140" s="123">
        <f t="shared" si="20"/>
        <v>0.48866250410778839</v>
      </c>
      <c r="S140" s="122">
        <f t="shared" si="23"/>
        <v>0.25</v>
      </c>
      <c r="T140" s="122">
        <f t="shared" si="24"/>
        <v>0.75</v>
      </c>
      <c r="U140" s="122">
        <f t="shared" si="25"/>
        <v>0</v>
      </c>
      <c r="V140" s="124">
        <f t="shared" si="21"/>
        <v>0.3125</v>
      </c>
    </row>
    <row r="141" spans="1:23" s="125" customFormat="1" ht="10.5" customHeight="1" x14ac:dyDescent="0.2">
      <c r="A141" s="129" t="s">
        <v>117</v>
      </c>
      <c r="B141" s="135" t="s">
        <v>126</v>
      </c>
      <c r="C141" s="136" t="s">
        <v>146</v>
      </c>
      <c r="D141" s="146" t="s">
        <v>366</v>
      </c>
      <c r="E141" s="121">
        <v>954</v>
      </c>
      <c r="F141" s="121">
        <v>148</v>
      </c>
      <c r="G141" s="121">
        <v>0</v>
      </c>
      <c r="H141" s="121">
        <v>0</v>
      </c>
      <c r="I141" s="137">
        <v>0</v>
      </c>
      <c r="J141" s="133">
        <v>14395.431301205535</v>
      </c>
      <c r="K141" s="121">
        <v>3063</v>
      </c>
      <c r="L141" s="131">
        <v>46.4</v>
      </c>
      <c r="M141" s="125">
        <v>0</v>
      </c>
      <c r="N141" s="125" t="s">
        <v>471</v>
      </c>
      <c r="O141" s="125" t="s">
        <v>471</v>
      </c>
      <c r="P141" s="122">
        <f t="shared" si="19"/>
        <v>1102</v>
      </c>
      <c r="Q141" s="122">
        <f t="shared" si="22"/>
        <v>0.25</v>
      </c>
      <c r="R141" s="123">
        <f t="shared" si="20"/>
        <v>0.35977799542931765</v>
      </c>
      <c r="S141" s="122">
        <f t="shared" si="23"/>
        <v>0.25</v>
      </c>
      <c r="T141" s="122">
        <f t="shared" si="24"/>
        <v>0.75</v>
      </c>
      <c r="U141" s="122">
        <f t="shared" si="25"/>
        <v>0</v>
      </c>
      <c r="V141" s="124">
        <f t="shared" si="21"/>
        <v>0.3125</v>
      </c>
    </row>
    <row r="142" spans="1:23" s="125" customFormat="1" ht="10.5" customHeight="1" x14ac:dyDescent="0.2">
      <c r="A142" s="129" t="s">
        <v>117</v>
      </c>
      <c r="B142" s="135" t="s">
        <v>126</v>
      </c>
      <c r="C142" s="136" t="s">
        <v>147</v>
      </c>
      <c r="D142" s="146" t="s">
        <v>365</v>
      </c>
      <c r="E142" s="121">
        <v>2492</v>
      </c>
      <c r="F142" s="121">
        <v>279</v>
      </c>
      <c r="G142" s="121">
        <v>0</v>
      </c>
      <c r="H142" s="121">
        <v>0</v>
      </c>
      <c r="I142" s="137">
        <v>0</v>
      </c>
      <c r="J142" s="133">
        <v>15797.935015720212</v>
      </c>
      <c r="K142" s="121">
        <v>3361</v>
      </c>
      <c r="L142" s="131">
        <v>42</v>
      </c>
      <c r="M142" s="125">
        <v>0</v>
      </c>
      <c r="N142" s="125" t="s">
        <v>471</v>
      </c>
      <c r="O142" s="125" t="s">
        <v>471</v>
      </c>
      <c r="P142" s="122">
        <f t="shared" si="19"/>
        <v>2771</v>
      </c>
      <c r="Q142" s="122">
        <f t="shared" si="22"/>
        <v>0.5</v>
      </c>
      <c r="R142" s="123">
        <f t="shared" si="20"/>
        <v>0.82445700684320145</v>
      </c>
      <c r="S142" s="122">
        <f t="shared" si="23"/>
        <v>0.75</v>
      </c>
      <c r="T142" s="122">
        <f t="shared" si="24"/>
        <v>0.75</v>
      </c>
      <c r="U142" s="122">
        <f t="shared" si="25"/>
        <v>0</v>
      </c>
      <c r="V142" s="124">
        <f t="shared" si="21"/>
        <v>0.5</v>
      </c>
    </row>
    <row r="143" spans="1:23" s="125" customFormat="1" ht="10.5" customHeight="1" x14ac:dyDescent="0.2">
      <c r="A143" s="129" t="s">
        <v>117</v>
      </c>
      <c r="B143" s="135" t="s">
        <v>126</v>
      </c>
      <c r="C143" s="136" t="s">
        <v>148</v>
      </c>
      <c r="D143" s="146" t="s">
        <v>364</v>
      </c>
      <c r="E143" s="121">
        <v>1946</v>
      </c>
      <c r="F143" s="121">
        <v>150</v>
      </c>
      <c r="G143" s="121">
        <v>0</v>
      </c>
      <c r="H143" s="121">
        <v>0</v>
      </c>
      <c r="I143" s="137">
        <v>0</v>
      </c>
      <c r="J143" s="133">
        <v>17877.760627971576</v>
      </c>
      <c r="K143" s="121">
        <v>3804</v>
      </c>
      <c r="L143" s="131">
        <v>42.16</v>
      </c>
      <c r="M143" s="125">
        <v>0</v>
      </c>
      <c r="N143" s="125" t="s">
        <v>471</v>
      </c>
      <c r="O143" s="125" t="s">
        <v>471</v>
      </c>
      <c r="P143" s="122">
        <f t="shared" si="19"/>
        <v>2096</v>
      </c>
      <c r="Q143" s="122">
        <f t="shared" si="22"/>
        <v>0.25</v>
      </c>
      <c r="R143" s="123">
        <f t="shared" si="20"/>
        <v>0.55099894847528919</v>
      </c>
      <c r="S143" s="122">
        <f t="shared" si="23"/>
        <v>0.5</v>
      </c>
      <c r="T143" s="122">
        <f t="shared" si="24"/>
        <v>0.75</v>
      </c>
      <c r="U143" s="122">
        <f t="shared" si="25"/>
        <v>0</v>
      </c>
      <c r="V143" s="124">
        <f t="shared" si="21"/>
        <v>0.375</v>
      </c>
    </row>
    <row r="144" spans="1:23" s="125" customFormat="1" ht="10.5" customHeight="1" x14ac:dyDescent="0.2">
      <c r="A144" s="129" t="s">
        <v>117</v>
      </c>
      <c r="B144" s="135" t="s">
        <v>149</v>
      </c>
      <c r="C144" s="136" t="s">
        <v>150</v>
      </c>
      <c r="D144" s="146" t="s">
        <v>334</v>
      </c>
      <c r="E144" s="121">
        <v>4106</v>
      </c>
      <c r="F144" s="121">
        <v>8310</v>
      </c>
      <c r="G144" s="121">
        <v>9473</v>
      </c>
      <c r="H144" s="121">
        <v>4453</v>
      </c>
      <c r="I144" s="137">
        <v>0</v>
      </c>
      <c r="J144" s="133">
        <v>58947.562215558122</v>
      </c>
      <c r="K144" s="121">
        <v>12542</v>
      </c>
      <c r="L144" s="131">
        <v>35.36</v>
      </c>
      <c r="M144" s="125">
        <v>0</v>
      </c>
      <c r="N144" s="125" t="s">
        <v>471</v>
      </c>
      <c r="O144" s="125" t="s">
        <v>471</v>
      </c>
      <c r="P144" s="122">
        <f t="shared" si="19"/>
        <v>12416</v>
      </c>
      <c r="Q144" s="122">
        <f t="shared" si="22"/>
        <v>1</v>
      </c>
      <c r="R144" s="123">
        <f t="shared" si="20"/>
        <v>0.98995375538191677</v>
      </c>
      <c r="S144" s="122">
        <f t="shared" si="23"/>
        <v>0.75</v>
      </c>
      <c r="T144" s="122">
        <f t="shared" si="24"/>
        <v>0.5</v>
      </c>
      <c r="U144" s="122">
        <f t="shared" si="25"/>
        <v>0</v>
      </c>
      <c r="V144" s="124">
        <f t="shared" si="21"/>
        <v>0.5625</v>
      </c>
      <c r="W144" s="125">
        <v>1</v>
      </c>
    </row>
    <row r="145" spans="1:23" s="125" customFormat="1" ht="10.5" customHeight="1" x14ac:dyDescent="0.2">
      <c r="A145" s="129" t="s">
        <v>117</v>
      </c>
      <c r="B145" s="135" t="s">
        <v>149</v>
      </c>
      <c r="C145" s="136" t="s">
        <v>151</v>
      </c>
      <c r="D145" s="146" t="s">
        <v>333</v>
      </c>
      <c r="E145" s="121">
        <v>1725</v>
      </c>
      <c r="F145" s="121">
        <v>6282</v>
      </c>
      <c r="G145" s="121">
        <v>4582</v>
      </c>
      <c r="H145" s="121">
        <v>6873</v>
      </c>
      <c r="I145" s="137">
        <v>0</v>
      </c>
      <c r="J145" s="133">
        <v>47874.134847343092</v>
      </c>
      <c r="K145" s="121">
        <v>10186</v>
      </c>
      <c r="L145" s="131">
        <v>34.880000000000003</v>
      </c>
      <c r="M145" s="125">
        <v>3435.5</v>
      </c>
      <c r="N145" s="125">
        <v>886</v>
      </c>
      <c r="O145" s="125">
        <v>2549.5</v>
      </c>
      <c r="P145" s="122">
        <f t="shared" si="19"/>
        <v>4571.5</v>
      </c>
      <c r="Q145" s="122">
        <f t="shared" si="22"/>
        <v>0.5</v>
      </c>
      <c r="R145" s="123">
        <f t="shared" si="20"/>
        <v>0.78607893186726885</v>
      </c>
      <c r="S145" s="122">
        <f t="shared" si="23"/>
        <v>0.75</v>
      </c>
      <c r="T145" s="122">
        <f t="shared" si="24"/>
        <v>0.5</v>
      </c>
      <c r="U145" s="122">
        <f t="shared" si="25"/>
        <v>0</v>
      </c>
      <c r="V145" s="124">
        <f t="shared" si="21"/>
        <v>0.4375</v>
      </c>
      <c r="W145" s="125">
        <v>1</v>
      </c>
    </row>
    <row r="146" spans="1:23" s="125" customFormat="1" ht="10.5" customHeight="1" x14ac:dyDescent="0.2">
      <c r="A146" s="129" t="s">
        <v>117</v>
      </c>
      <c r="B146" s="135" t="s">
        <v>149</v>
      </c>
      <c r="C146" s="136" t="s">
        <v>152</v>
      </c>
      <c r="D146" s="146" t="s">
        <v>332</v>
      </c>
      <c r="E146" s="121">
        <v>4901</v>
      </c>
      <c r="F146" s="121">
        <v>5231</v>
      </c>
      <c r="G146" s="121">
        <v>3263</v>
      </c>
      <c r="H146" s="121">
        <v>5365</v>
      </c>
      <c r="I146" s="137">
        <v>0</v>
      </c>
      <c r="J146" s="133">
        <v>41831.457854049782</v>
      </c>
      <c r="K146" s="121">
        <v>8900</v>
      </c>
      <c r="L146" s="131">
        <v>33.6</v>
      </c>
      <c r="M146" s="125">
        <v>3565</v>
      </c>
      <c r="N146" s="125">
        <v>31</v>
      </c>
      <c r="O146" s="125">
        <v>3534</v>
      </c>
      <c r="P146" s="122">
        <f t="shared" si="19"/>
        <v>6567</v>
      </c>
      <c r="Q146" s="122">
        <f t="shared" si="22"/>
        <v>0.75</v>
      </c>
      <c r="R146" s="123">
        <f t="shared" si="20"/>
        <v>1.1384269662921349</v>
      </c>
      <c r="S146" s="122">
        <f t="shared" si="23"/>
        <v>1</v>
      </c>
      <c r="T146" s="122">
        <f t="shared" si="24"/>
        <v>0.5</v>
      </c>
      <c r="U146" s="122">
        <f t="shared" si="25"/>
        <v>0</v>
      </c>
      <c r="V146" s="124">
        <f t="shared" si="21"/>
        <v>0.5625</v>
      </c>
      <c r="W146" s="125">
        <v>1</v>
      </c>
    </row>
    <row r="147" spans="1:23" s="125" customFormat="1" ht="10.5" customHeight="1" x14ac:dyDescent="0.2">
      <c r="A147" s="129" t="s">
        <v>117</v>
      </c>
      <c r="B147" s="135" t="s">
        <v>149</v>
      </c>
      <c r="C147" s="136" t="s">
        <v>153</v>
      </c>
      <c r="D147" s="146" t="s">
        <v>331</v>
      </c>
      <c r="E147" s="121">
        <v>4113</v>
      </c>
      <c r="F147" s="121">
        <v>1077</v>
      </c>
      <c r="G147" s="121">
        <v>2571</v>
      </c>
      <c r="H147" s="121">
        <v>997</v>
      </c>
      <c r="I147" s="137">
        <v>1774</v>
      </c>
      <c r="J147" s="133">
        <v>26381.267344396801</v>
      </c>
      <c r="K147" s="121">
        <v>5613</v>
      </c>
      <c r="L147" s="131">
        <v>38.61</v>
      </c>
      <c r="M147" s="125">
        <v>0</v>
      </c>
      <c r="N147" s="125" t="s">
        <v>471</v>
      </c>
      <c r="O147" s="125" t="s">
        <v>471</v>
      </c>
      <c r="P147" s="122">
        <f t="shared" si="19"/>
        <v>5190</v>
      </c>
      <c r="Q147" s="122">
        <f t="shared" si="22"/>
        <v>0.75</v>
      </c>
      <c r="R147" s="123">
        <f t="shared" si="20"/>
        <v>0.92463923035809725</v>
      </c>
      <c r="S147" s="122">
        <f t="shared" si="23"/>
        <v>0.75</v>
      </c>
      <c r="T147" s="122">
        <f t="shared" si="24"/>
        <v>0.5</v>
      </c>
      <c r="U147" s="122">
        <f t="shared" si="25"/>
        <v>0.75</v>
      </c>
      <c r="V147" s="124">
        <f t="shared" si="21"/>
        <v>0.6875</v>
      </c>
      <c r="W147" s="125">
        <v>1</v>
      </c>
    </row>
    <row r="148" spans="1:23" s="125" customFormat="1" ht="10.5" customHeight="1" x14ac:dyDescent="0.2">
      <c r="A148" s="129" t="s">
        <v>117</v>
      </c>
      <c r="B148" s="135" t="s">
        <v>149</v>
      </c>
      <c r="C148" s="136" t="s">
        <v>154</v>
      </c>
      <c r="D148" s="146" t="s">
        <v>330</v>
      </c>
      <c r="E148" s="121">
        <v>4462</v>
      </c>
      <c r="F148" s="121">
        <v>3000</v>
      </c>
      <c r="G148" s="121">
        <v>2578</v>
      </c>
      <c r="H148" s="121">
        <v>3825</v>
      </c>
      <c r="I148" s="137">
        <v>0</v>
      </c>
      <c r="J148" s="133">
        <v>31040.668501567478</v>
      </c>
      <c r="K148" s="121">
        <v>6604</v>
      </c>
      <c r="L148" s="131">
        <v>36.630000000000003</v>
      </c>
      <c r="M148" s="125">
        <v>2618</v>
      </c>
      <c r="N148" s="125">
        <v>889</v>
      </c>
      <c r="O148" s="125">
        <v>1729</v>
      </c>
      <c r="P148" s="122">
        <f t="shared" si="19"/>
        <v>4844</v>
      </c>
      <c r="Q148" s="122">
        <f t="shared" si="22"/>
        <v>0.5</v>
      </c>
      <c r="R148" s="123">
        <f t="shared" si="20"/>
        <v>1.1299212598425197</v>
      </c>
      <c r="S148" s="122">
        <f t="shared" si="23"/>
        <v>1</v>
      </c>
      <c r="T148" s="122">
        <f t="shared" si="24"/>
        <v>0.5</v>
      </c>
      <c r="U148" s="122">
        <f t="shared" si="25"/>
        <v>0</v>
      </c>
      <c r="V148" s="124">
        <f t="shared" si="21"/>
        <v>0.5</v>
      </c>
      <c r="W148" s="125">
        <v>1</v>
      </c>
    </row>
    <row r="149" spans="1:23" s="125" customFormat="1" ht="10.5" customHeight="1" x14ac:dyDescent="0.2">
      <c r="A149" s="129" t="s">
        <v>117</v>
      </c>
      <c r="B149" s="135" t="s">
        <v>149</v>
      </c>
      <c r="C149" s="136" t="s">
        <v>155</v>
      </c>
      <c r="D149" s="146" t="s">
        <v>329</v>
      </c>
      <c r="E149" s="121">
        <v>2866</v>
      </c>
      <c r="F149" s="121">
        <v>4711</v>
      </c>
      <c r="G149" s="121">
        <v>602</v>
      </c>
      <c r="H149" s="121">
        <v>221</v>
      </c>
      <c r="I149" s="137">
        <v>0</v>
      </c>
      <c r="J149" s="133">
        <v>36732.626789207039</v>
      </c>
      <c r="K149" s="121">
        <v>7815</v>
      </c>
      <c r="L149" s="131">
        <v>36.380000000000003</v>
      </c>
      <c r="M149" s="125">
        <v>0</v>
      </c>
      <c r="N149" s="125" t="s">
        <v>471</v>
      </c>
      <c r="O149" s="125" t="s">
        <v>471</v>
      </c>
      <c r="P149" s="122">
        <f t="shared" si="19"/>
        <v>7577</v>
      </c>
      <c r="Q149" s="122">
        <f t="shared" si="22"/>
        <v>0.75</v>
      </c>
      <c r="R149" s="123">
        <f t="shared" si="20"/>
        <v>0.9695457453614843</v>
      </c>
      <c r="S149" s="122">
        <f t="shared" si="23"/>
        <v>0.75</v>
      </c>
      <c r="T149" s="122">
        <f t="shared" si="24"/>
        <v>0.5</v>
      </c>
      <c r="U149" s="122">
        <f t="shared" si="25"/>
        <v>0</v>
      </c>
      <c r="V149" s="124">
        <f t="shared" si="21"/>
        <v>0.5</v>
      </c>
    </row>
    <row r="150" spans="1:23" s="125" customFormat="1" ht="10.5" customHeight="1" x14ac:dyDescent="0.2">
      <c r="A150" s="129" t="s">
        <v>117</v>
      </c>
      <c r="B150" s="135" t="s">
        <v>149</v>
      </c>
      <c r="C150" s="136" t="s">
        <v>156</v>
      </c>
      <c r="D150" s="146" t="s">
        <v>328</v>
      </c>
      <c r="E150" s="121">
        <v>5248</v>
      </c>
      <c r="F150" s="121">
        <v>7189</v>
      </c>
      <c r="G150" s="121">
        <v>1200</v>
      </c>
      <c r="H150" s="121">
        <v>10800</v>
      </c>
      <c r="I150" s="137">
        <v>187</v>
      </c>
      <c r="J150" s="133">
        <v>50393.120374420978</v>
      </c>
      <c r="K150" s="121">
        <v>10722</v>
      </c>
      <c r="L150" s="131">
        <v>33.299999999999997</v>
      </c>
      <c r="M150" s="125">
        <v>7180</v>
      </c>
      <c r="N150" s="125">
        <v>218</v>
      </c>
      <c r="O150" s="125">
        <v>6962</v>
      </c>
      <c r="P150" s="122">
        <f t="shared" si="19"/>
        <v>5257</v>
      </c>
      <c r="Q150" s="122">
        <f t="shared" si="22"/>
        <v>0.75</v>
      </c>
      <c r="R150" s="123">
        <f t="shared" si="20"/>
        <v>1.1599515015855251</v>
      </c>
      <c r="S150" s="122">
        <f t="shared" si="23"/>
        <v>1</v>
      </c>
      <c r="T150" s="122">
        <f t="shared" si="24"/>
        <v>0.5</v>
      </c>
      <c r="U150" s="122">
        <f t="shared" si="25"/>
        <v>0.25</v>
      </c>
      <c r="V150" s="124">
        <f t="shared" si="21"/>
        <v>0.625</v>
      </c>
      <c r="W150" s="125">
        <v>1</v>
      </c>
    </row>
    <row r="151" spans="1:23" s="125" customFormat="1" ht="10.5" customHeight="1" x14ac:dyDescent="0.2">
      <c r="A151" s="129" t="s">
        <v>117</v>
      </c>
      <c r="B151" s="135" t="s">
        <v>149</v>
      </c>
      <c r="C151" s="136" t="s">
        <v>157</v>
      </c>
      <c r="D151" s="146" t="s">
        <v>327</v>
      </c>
      <c r="E151" s="121">
        <v>2398</v>
      </c>
      <c r="F151" s="121">
        <v>2370</v>
      </c>
      <c r="G151" s="121">
        <v>2447</v>
      </c>
      <c r="H151" s="121">
        <v>2283</v>
      </c>
      <c r="I151" s="137">
        <v>0</v>
      </c>
      <c r="J151" s="133">
        <v>30552.756890466811</v>
      </c>
      <c r="K151" s="121">
        <v>6501</v>
      </c>
      <c r="L151" s="131">
        <v>36.229999999999997</v>
      </c>
      <c r="M151" s="125">
        <v>130</v>
      </c>
      <c r="N151" s="125">
        <v>0</v>
      </c>
      <c r="O151" s="125">
        <v>130</v>
      </c>
      <c r="P151" s="122">
        <f t="shared" si="19"/>
        <v>4638</v>
      </c>
      <c r="Q151" s="122">
        <f t="shared" si="22"/>
        <v>0.5</v>
      </c>
      <c r="R151" s="123">
        <f t="shared" si="20"/>
        <v>0.73342562682664203</v>
      </c>
      <c r="S151" s="122">
        <f t="shared" si="23"/>
        <v>0.5</v>
      </c>
      <c r="T151" s="122">
        <f t="shared" si="24"/>
        <v>0.5</v>
      </c>
      <c r="U151" s="122">
        <f t="shared" si="25"/>
        <v>0</v>
      </c>
      <c r="V151" s="124">
        <f t="shared" si="21"/>
        <v>0.375</v>
      </c>
      <c r="W151" s="125">
        <v>1</v>
      </c>
    </row>
    <row r="152" spans="1:23" s="125" customFormat="1" ht="10.5" customHeight="1" x14ac:dyDescent="0.2">
      <c r="A152" s="129" t="s">
        <v>117</v>
      </c>
      <c r="B152" s="135" t="s">
        <v>149</v>
      </c>
      <c r="C152" s="136" t="s">
        <v>158</v>
      </c>
      <c r="D152" s="146" t="s">
        <v>326</v>
      </c>
      <c r="E152" s="121">
        <v>2463</v>
      </c>
      <c r="F152" s="121">
        <v>4595</v>
      </c>
      <c r="G152" s="121">
        <v>2306</v>
      </c>
      <c r="H152" s="121">
        <v>4612</v>
      </c>
      <c r="I152" s="137">
        <v>0</v>
      </c>
      <c r="J152" s="133">
        <v>30774.534895512574</v>
      </c>
      <c r="K152" s="121">
        <v>6548</v>
      </c>
      <c r="L152" s="131">
        <v>39.75</v>
      </c>
      <c r="M152" s="125">
        <v>2051</v>
      </c>
      <c r="N152" s="125">
        <v>0</v>
      </c>
      <c r="O152" s="125">
        <v>2051</v>
      </c>
      <c r="P152" s="122">
        <f t="shared" si="19"/>
        <v>5007</v>
      </c>
      <c r="Q152" s="122">
        <f t="shared" si="22"/>
        <v>0.75</v>
      </c>
      <c r="R152" s="123">
        <f t="shared" si="20"/>
        <v>1.0778863775198535</v>
      </c>
      <c r="S152" s="122">
        <f t="shared" si="23"/>
        <v>1</v>
      </c>
      <c r="T152" s="122">
        <f t="shared" si="24"/>
        <v>0.5</v>
      </c>
      <c r="U152" s="122">
        <f t="shared" si="25"/>
        <v>0</v>
      </c>
      <c r="V152" s="124">
        <f t="shared" si="21"/>
        <v>0.5625</v>
      </c>
      <c r="W152" s="125">
        <v>1</v>
      </c>
    </row>
    <row r="153" spans="1:23" s="125" customFormat="1" ht="10.5" customHeight="1" x14ac:dyDescent="0.2">
      <c r="A153" s="129" t="s">
        <v>117</v>
      </c>
      <c r="B153" s="135" t="s">
        <v>149</v>
      </c>
      <c r="C153" s="136" t="s">
        <v>159</v>
      </c>
      <c r="D153" s="146" t="s">
        <v>325</v>
      </c>
      <c r="E153" s="121">
        <v>6882</v>
      </c>
      <c r="F153" s="121">
        <v>5681</v>
      </c>
      <c r="G153" s="121">
        <v>6026</v>
      </c>
      <c r="H153" s="121">
        <v>5684</v>
      </c>
      <c r="I153" s="137">
        <v>3524</v>
      </c>
      <c r="J153" s="133">
        <v>48939.700797167614</v>
      </c>
      <c r="K153" s="121">
        <v>10413</v>
      </c>
      <c r="L153" s="131">
        <v>32.14</v>
      </c>
      <c r="M153" s="125">
        <v>4373</v>
      </c>
      <c r="N153" s="125">
        <v>1095</v>
      </c>
      <c r="O153" s="125">
        <v>3278</v>
      </c>
      <c r="P153" s="122">
        <f t="shared" si="19"/>
        <v>8190</v>
      </c>
      <c r="Q153" s="122">
        <f t="shared" si="22"/>
        <v>0.75</v>
      </c>
      <c r="R153" s="123">
        <f t="shared" si="20"/>
        <v>1.2064726783827908</v>
      </c>
      <c r="S153" s="122">
        <f t="shared" si="23"/>
        <v>1</v>
      </c>
      <c r="T153" s="122">
        <f t="shared" si="24"/>
        <v>0.5</v>
      </c>
      <c r="U153" s="122">
        <f t="shared" si="25"/>
        <v>1</v>
      </c>
      <c r="V153" s="124">
        <f t="shared" si="21"/>
        <v>0.8125</v>
      </c>
      <c r="W153" s="125">
        <v>1</v>
      </c>
    </row>
    <row r="154" spans="1:23" s="125" customFormat="1" ht="10.5" customHeight="1" x14ac:dyDescent="0.2">
      <c r="A154" s="129" t="s">
        <v>117</v>
      </c>
      <c r="B154" s="135" t="s">
        <v>149</v>
      </c>
      <c r="C154" s="136" t="s">
        <v>160</v>
      </c>
      <c r="D154" s="146" t="s">
        <v>324</v>
      </c>
      <c r="E154" s="121">
        <v>10565</v>
      </c>
      <c r="F154" s="121">
        <v>2342</v>
      </c>
      <c r="G154" s="121">
        <v>10575</v>
      </c>
      <c r="H154" s="121">
        <v>3440</v>
      </c>
      <c r="I154" s="137">
        <v>356</v>
      </c>
      <c r="J154" s="133">
        <v>106083.12472981864</v>
      </c>
      <c r="K154" s="121">
        <v>22571</v>
      </c>
      <c r="L154" s="131">
        <v>31</v>
      </c>
      <c r="M154" s="125">
        <v>600</v>
      </c>
      <c r="N154" s="125">
        <v>0</v>
      </c>
      <c r="O154" s="125">
        <v>600</v>
      </c>
      <c r="P154" s="122">
        <f t="shared" si="19"/>
        <v>12307</v>
      </c>
      <c r="Q154" s="122">
        <f t="shared" si="22"/>
        <v>1</v>
      </c>
      <c r="R154" s="123">
        <f t="shared" si="20"/>
        <v>0.5718399716450312</v>
      </c>
      <c r="S154" s="122">
        <f t="shared" si="23"/>
        <v>0.5</v>
      </c>
      <c r="T154" s="122">
        <f t="shared" si="24"/>
        <v>0.5</v>
      </c>
      <c r="U154" s="122">
        <f t="shared" si="25"/>
        <v>0.25</v>
      </c>
      <c r="V154" s="124">
        <f t="shared" si="21"/>
        <v>0.5625</v>
      </c>
      <c r="W154" s="125">
        <v>1</v>
      </c>
    </row>
    <row r="155" spans="1:23" s="125" customFormat="1" ht="10.5" customHeight="1" x14ac:dyDescent="0.2">
      <c r="A155" s="129" t="s">
        <v>117</v>
      </c>
      <c r="B155" s="135" t="s">
        <v>149</v>
      </c>
      <c r="C155" s="136" t="s">
        <v>161</v>
      </c>
      <c r="D155" s="146" t="s">
        <v>323</v>
      </c>
      <c r="E155" s="121">
        <v>2182</v>
      </c>
      <c r="F155" s="121">
        <v>5887</v>
      </c>
      <c r="G155" s="121">
        <v>1507</v>
      </c>
      <c r="H155" s="121">
        <v>6265</v>
      </c>
      <c r="I155" s="137">
        <v>0</v>
      </c>
      <c r="J155" s="133">
        <v>32482.741297167344</v>
      </c>
      <c r="K155" s="121">
        <v>4953</v>
      </c>
      <c r="L155" s="131">
        <v>34.99</v>
      </c>
      <c r="M155" s="125">
        <v>6509</v>
      </c>
      <c r="N155" s="125">
        <v>531</v>
      </c>
      <c r="O155" s="125">
        <v>5978</v>
      </c>
      <c r="P155" s="122">
        <f t="shared" si="19"/>
        <v>1560</v>
      </c>
      <c r="Q155" s="122">
        <f t="shared" si="22"/>
        <v>0.25</v>
      </c>
      <c r="R155" s="123">
        <f t="shared" si="20"/>
        <v>1.6291136684837473</v>
      </c>
      <c r="S155" s="122">
        <f t="shared" si="23"/>
        <v>1</v>
      </c>
      <c r="T155" s="122">
        <f t="shared" si="24"/>
        <v>0.5</v>
      </c>
      <c r="U155" s="122">
        <f t="shared" si="25"/>
        <v>0</v>
      </c>
      <c r="V155" s="124">
        <f t="shared" si="21"/>
        <v>0.4375</v>
      </c>
      <c r="W155" s="125">
        <v>1</v>
      </c>
    </row>
    <row r="156" spans="1:23" s="125" customFormat="1" ht="10.5" customHeight="1" x14ac:dyDescent="0.2">
      <c r="A156" s="129" t="s">
        <v>117</v>
      </c>
      <c r="B156" s="135" t="s">
        <v>149</v>
      </c>
      <c r="C156" s="136" t="s">
        <v>162</v>
      </c>
      <c r="D156" s="146" t="s">
        <v>322</v>
      </c>
      <c r="E156" s="121">
        <v>7588</v>
      </c>
      <c r="F156" s="121">
        <v>3559</v>
      </c>
      <c r="G156" s="121">
        <v>900</v>
      </c>
      <c r="H156" s="121">
        <v>8104</v>
      </c>
      <c r="I156" s="137">
        <v>0</v>
      </c>
      <c r="J156" s="133">
        <v>43073.414682306036</v>
      </c>
      <c r="K156" s="121">
        <v>11147</v>
      </c>
      <c r="L156" s="131">
        <v>33.56</v>
      </c>
      <c r="M156" s="125">
        <v>7606</v>
      </c>
      <c r="N156" s="125">
        <v>1009</v>
      </c>
      <c r="O156" s="125">
        <v>6597</v>
      </c>
      <c r="P156" s="122">
        <f t="shared" si="19"/>
        <v>3541</v>
      </c>
      <c r="Q156" s="122">
        <f t="shared" si="22"/>
        <v>0.5</v>
      </c>
      <c r="R156" s="132">
        <f t="shared" si="20"/>
        <v>1</v>
      </c>
      <c r="S156" s="122">
        <f t="shared" si="23"/>
        <v>1</v>
      </c>
      <c r="T156" s="122">
        <f t="shared" si="24"/>
        <v>0.5</v>
      </c>
      <c r="U156" s="122">
        <f t="shared" si="25"/>
        <v>0</v>
      </c>
      <c r="V156" s="124">
        <f t="shared" si="21"/>
        <v>0.5</v>
      </c>
      <c r="W156" s="125">
        <v>1</v>
      </c>
    </row>
    <row r="157" spans="1:23" s="125" customFormat="1" ht="10.5" customHeight="1" x14ac:dyDescent="0.2">
      <c r="A157" s="129" t="s">
        <v>117</v>
      </c>
      <c r="B157" s="135" t="s">
        <v>149</v>
      </c>
      <c r="C157" s="136" t="s">
        <v>163</v>
      </c>
      <c r="D157" s="146" t="s">
        <v>321</v>
      </c>
      <c r="E157" s="121">
        <v>4572</v>
      </c>
      <c r="F157" s="121">
        <v>7514</v>
      </c>
      <c r="G157" s="121">
        <v>4158</v>
      </c>
      <c r="H157" s="121">
        <v>425</v>
      </c>
      <c r="I157" s="137">
        <v>0</v>
      </c>
      <c r="J157" s="133">
        <v>58593.748933089802</v>
      </c>
      <c r="K157" s="121">
        <v>12467</v>
      </c>
      <c r="L157" s="131">
        <v>30.64</v>
      </c>
      <c r="M157" s="125">
        <v>0</v>
      </c>
      <c r="N157" s="125" t="s">
        <v>471</v>
      </c>
      <c r="O157" s="125" t="s">
        <v>471</v>
      </c>
      <c r="P157" s="122">
        <f t="shared" si="19"/>
        <v>12086</v>
      </c>
      <c r="Q157" s="122">
        <f t="shared" si="22"/>
        <v>1</v>
      </c>
      <c r="R157" s="123">
        <f t="shared" si="20"/>
        <v>0.96943931980428333</v>
      </c>
      <c r="S157" s="122">
        <f t="shared" si="23"/>
        <v>0.75</v>
      </c>
      <c r="T157" s="122">
        <f t="shared" si="24"/>
        <v>0.5</v>
      </c>
      <c r="U157" s="122">
        <f t="shared" si="25"/>
        <v>0</v>
      </c>
      <c r="V157" s="124">
        <f t="shared" si="21"/>
        <v>0.5625</v>
      </c>
    </row>
    <row r="158" spans="1:23" s="125" customFormat="1" ht="10.5" customHeight="1" x14ac:dyDescent="0.2">
      <c r="A158" s="129" t="s">
        <v>117</v>
      </c>
      <c r="B158" s="135" t="s">
        <v>149</v>
      </c>
      <c r="C158" s="136" t="s">
        <v>164</v>
      </c>
      <c r="D158" s="146" t="s">
        <v>320</v>
      </c>
      <c r="E158" s="121">
        <v>1624</v>
      </c>
      <c r="F158" s="121">
        <v>2669</v>
      </c>
      <c r="G158" s="121">
        <v>2098</v>
      </c>
      <c r="H158" s="121">
        <v>228</v>
      </c>
      <c r="I158" s="137">
        <v>0</v>
      </c>
      <c r="J158" s="133">
        <v>20815.155180550646</v>
      </c>
      <c r="K158" s="121">
        <v>4429</v>
      </c>
      <c r="L158" s="131">
        <v>32.08</v>
      </c>
      <c r="M158" s="125">
        <v>0</v>
      </c>
      <c r="N158" s="125" t="s">
        <v>471</v>
      </c>
      <c r="O158" s="125" t="s">
        <v>471</v>
      </c>
      <c r="P158" s="122">
        <f t="shared" si="19"/>
        <v>4293</v>
      </c>
      <c r="Q158" s="122">
        <f t="shared" si="22"/>
        <v>0.5</v>
      </c>
      <c r="R158" s="123">
        <f t="shared" si="20"/>
        <v>0.96929329419733579</v>
      </c>
      <c r="S158" s="122">
        <f t="shared" si="23"/>
        <v>0.75</v>
      </c>
      <c r="T158" s="122">
        <f t="shared" si="24"/>
        <v>0.5</v>
      </c>
      <c r="U158" s="122">
        <f t="shared" si="25"/>
        <v>0</v>
      </c>
      <c r="V158" s="124">
        <f t="shared" si="21"/>
        <v>0.4375</v>
      </c>
    </row>
    <row r="159" spans="1:23" s="125" customFormat="1" ht="10.5" customHeight="1" x14ac:dyDescent="0.2">
      <c r="A159" s="129" t="s">
        <v>117</v>
      </c>
      <c r="B159" s="135" t="s">
        <v>149</v>
      </c>
      <c r="C159" s="136" t="s">
        <v>165</v>
      </c>
      <c r="D159" s="146" t="s">
        <v>319</v>
      </c>
      <c r="E159" s="121">
        <v>1602</v>
      </c>
      <c r="F159" s="121">
        <v>2633</v>
      </c>
      <c r="G159" s="121">
        <v>1662</v>
      </c>
      <c r="H159" s="121">
        <v>133</v>
      </c>
      <c r="I159" s="137">
        <v>133</v>
      </c>
      <c r="J159" s="133">
        <v>20531.485639213057</v>
      </c>
      <c r="K159" s="121">
        <v>4368</v>
      </c>
      <c r="L159" s="131">
        <v>30.73</v>
      </c>
      <c r="M159" s="125">
        <v>0</v>
      </c>
      <c r="N159" s="125" t="s">
        <v>471</v>
      </c>
      <c r="O159" s="125" t="s">
        <v>471</v>
      </c>
      <c r="P159" s="122">
        <f t="shared" si="19"/>
        <v>4235</v>
      </c>
      <c r="Q159" s="122">
        <f t="shared" si="22"/>
        <v>0.5</v>
      </c>
      <c r="R159" s="123">
        <f t="shared" si="20"/>
        <v>0.96955128205128205</v>
      </c>
      <c r="S159" s="122">
        <f t="shared" si="23"/>
        <v>0.75</v>
      </c>
      <c r="T159" s="122">
        <f t="shared" si="24"/>
        <v>0.5</v>
      </c>
      <c r="U159" s="122">
        <f t="shared" si="25"/>
        <v>0.25</v>
      </c>
      <c r="V159" s="124">
        <f t="shared" si="21"/>
        <v>0.5</v>
      </c>
    </row>
    <row r="160" spans="1:23" s="125" customFormat="1" ht="10.5" customHeight="1" x14ac:dyDescent="0.2">
      <c r="A160" s="129" t="s">
        <v>117</v>
      </c>
      <c r="B160" s="135" t="s">
        <v>149</v>
      </c>
      <c r="C160" s="136" t="s">
        <v>166</v>
      </c>
      <c r="D160" s="146" t="s">
        <v>318</v>
      </c>
      <c r="E160" s="121">
        <v>5177</v>
      </c>
      <c r="F160" s="121">
        <v>4151</v>
      </c>
      <c r="G160" s="121">
        <v>5111</v>
      </c>
      <c r="H160" s="121">
        <v>4151</v>
      </c>
      <c r="I160" s="137">
        <v>1912</v>
      </c>
      <c r="J160" s="133">
        <v>44967.295692836349</v>
      </c>
      <c r="K160" s="121">
        <v>9568</v>
      </c>
      <c r="L160" s="131">
        <v>23.66</v>
      </c>
      <c r="M160" s="125">
        <v>4041</v>
      </c>
      <c r="N160" s="125">
        <v>76</v>
      </c>
      <c r="O160" s="125">
        <v>3965</v>
      </c>
      <c r="P160" s="122">
        <f t="shared" si="19"/>
        <v>5287</v>
      </c>
      <c r="Q160" s="122">
        <f t="shared" si="22"/>
        <v>0.75</v>
      </c>
      <c r="R160" s="123">
        <f t="shared" si="20"/>
        <v>0.97491638795986624</v>
      </c>
      <c r="S160" s="122">
        <f t="shared" si="23"/>
        <v>0.75</v>
      </c>
      <c r="T160" s="122">
        <f t="shared" si="24"/>
        <v>0.25</v>
      </c>
      <c r="U160" s="122">
        <f t="shared" si="25"/>
        <v>0.75</v>
      </c>
      <c r="V160" s="124">
        <f t="shared" si="21"/>
        <v>0.625</v>
      </c>
      <c r="W160" s="125">
        <v>1</v>
      </c>
    </row>
    <row r="161" spans="1:23" s="125" customFormat="1" ht="10.5" customHeight="1" x14ac:dyDescent="0.2">
      <c r="A161" s="129" t="s">
        <v>117</v>
      </c>
      <c r="B161" s="135" t="s">
        <v>149</v>
      </c>
      <c r="C161" s="136" t="s">
        <v>167</v>
      </c>
      <c r="D161" s="146" t="s">
        <v>317</v>
      </c>
      <c r="E161" s="121">
        <v>4117</v>
      </c>
      <c r="F161" s="121">
        <v>5536</v>
      </c>
      <c r="G161" s="121">
        <v>372</v>
      </c>
      <c r="H161" s="121">
        <v>7020</v>
      </c>
      <c r="I161" s="137">
        <v>0</v>
      </c>
      <c r="J161" s="133">
        <v>40824.688863702533</v>
      </c>
      <c r="K161" s="121">
        <v>8686</v>
      </c>
      <c r="L161" s="131">
        <v>37.35</v>
      </c>
      <c r="M161" s="125">
        <v>1632</v>
      </c>
      <c r="N161" s="125">
        <v>502</v>
      </c>
      <c r="O161" s="125">
        <v>1130</v>
      </c>
      <c r="P161" s="122">
        <f t="shared" si="19"/>
        <v>8021</v>
      </c>
      <c r="Q161" s="122">
        <f t="shared" si="22"/>
        <v>0.75</v>
      </c>
      <c r="R161" s="123">
        <f t="shared" si="20"/>
        <v>1.1113285747179369</v>
      </c>
      <c r="S161" s="122">
        <f t="shared" si="23"/>
        <v>1</v>
      </c>
      <c r="T161" s="122">
        <f t="shared" si="24"/>
        <v>0.5</v>
      </c>
      <c r="U161" s="122">
        <f t="shared" si="25"/>
        <v>0</v>
      </c>
      <c r="V161" s="124">
        <f t="shared" si="21"/>
        <v>0.5625</v>
      </c>
      <c r="W161" s="125">
        <v>1</v>
      </c>
    </row>
    <row r="162" spans="1:23" s="125" customFormat="1" ht="10.5" customHeight="1" x14ac:dyDescent="0.2">
      <c r="A162" s="129" t="s">
        <v>117</v>
      </c>
      <c r="B162" s="135" t="s">
        <v>149</v>
      </c>
      <c r="C162" s="136" t="s">
        <v>168</v>
      </c>
      <c r="D162" s="146" t="s">
        <v>316</v>
      </c>
      <c r="E162" s="121">
        <v>1652</v>
      </c>
      <c r="F162" s="121">
        <v>4467</v>
      </c>
      <c r="G162" s="121">
        <v>623</v>
      </c>
      <c r="H162" s="121">
        <v>4457</v>
      </c>
      <c r="I162" s="137">
        <v>0</v>
      </c>
      <c r="J162" s="133">
        <v>24630.768392942591</v>
      </c>
      <c r="K162" s="121">
        <v>5241</v>
      </c>
      <c r="L162" s="131">
        <v>36.67</v>
      </c>
      <c r="M162" s="125">
        <v>390</v>
      </c>
      <c r="N162" s="125">
        <v>300</v>
      </c>
      <c r="O162" s="125">
        <v>90</v>
      </c>
      <c r="P162" s="122">
        <f t="shared" si="19"/>
        <v>5729</v>
      </c>
      <c r="Q162" s="122">
        <f t="shared" si="22"/>
        <v>0.75</v>
      </c>
      <c r="R162" s="123">
        <f t="shared" si="20"/>
        <v>1.1675252814348407</v>
      </c>
      <c r="S162" s="122">
        <f t="shared" si="23"/>
        <v>1</v>
      </c>
      <c r="T162" s="122">
        <f t="shared" si="24"/>
        <v>0.5</v>
      </c>
      <c r="U162" s="122">
        <f t="shared" si="25"/>
        <v>0</v>
      </c>
      <c r="V162" s="124">
        <f t="shared" si="21"/>
        <v>0.5625</v>
      </c>
      <c r="W162" s="125">
        <v>1</v>
      </c>
    </row>
    <row r="163" spans="1:23" s="125" customFormat="1" ht="10.5" customHeight="1" x14ac:dyDescent="0.2">
      <c r="A163" s="129" t="s">
        <v>117</v>
      </c>
      <c r="B163" s="135" t="s">
        <v>149</v>
      </c>
      <c r="C163" s="136" t="s">
        <v>169</v>
      </c>
      <c r="D163" s="146" t="s">
        <v>315</v>
      </c>
      <c r="E163" s="121">
        <v>882</v>
      </c>
      <c r="F163" s="121">
        <v>2822</v>
      </c>
      <c r="G163" s="121">
        <v>328</v>
      </c>
      <c r="H163" s="121">
        <v>2956</v>
      </c>
      <c r="I163" s="137">
        <v>150</v>
      </c>
      <c r="J163" s="133">
        <v>13726.511223925245</v>
      </c>
      <c r="K163" s="121">
        <v>3074</v>
      </c>
      <c r="L163" s="131">
        <v>33.340000000000003</v>
      </c>
      <c r="M163" s="125">
        <v>2778</v>
      </c>
      <c r="N163" s="125">
        <v>998</v>
      </c>
      <c r="O163" s="125">
        <v>1780</v>
      </c>
      <c r="P163" s="122">
        <f t="shared" si="19"/>
        <v>926</v>
      </c>
      <c r="Q163" s="122">
        <f t="shared" si="22"/>
        <v>0</v>
      </c>
      <c r="R163" s="123">
        <f t="shared" si="20"/>
        <v>1.2049446974625895</v>
      </c>
      <c r="S163" s="122">
        <f t="shared" si="23"/>
        <v>1</v>
      </c>
      <c r="T163" s="122">
        <f t="shared" si="24"/>
        <v>0.5</v>
      </c>
      <c r="U163" s="122">
        <f t="shared" si="25"/>
        <v>0.25</v>
      </c>
      <c r="V163" s="124">
        <f t="shared" si="21"/>
        <v>0.4375</v>
      </c>
      <c r="W163" s="125">
        <v>1</v>
      </c>
    </row>
    <row r="164" spans="1:23" s="125" customFormat="1" ht="10.5" customHeight="1" x14ac:dyDescent="0.2">
      <c r="A164" s="129" t="s">
        <v>117</v>
      </c>
      <c r="B164" s="135" t="s">
        <v>149</v>
      </c>
      <c r="C164" s="136" t="s">
        <v>170</v>
      </c>
      <c r="D164" s="146" t="s">
        <v>314</v>
      </c>
      <c r="E164" s="121">
        <v>4257</v>
      </c>
      <c r="F164" s="121">
        <v>8830</v>
      </c>
      <c r="G164" s="121">
        <v>4237</v>
      </c>
      <c r="H164" s="121">
        <v>8830</v>
      </c>
      <c r="I164" s="137">
        <v>0</v>
      </c>
      <c r="J164" s="133">
        <v>49541.080224803314</v>
      </c>
      <c r="K164" s="121">
        <v>10541</v>
      </c>
      <c r="L164" s="131">
        <v>40.64</v>
      </c>
      <c r="M164" s="125">
        <v>356</v>
      </c>
      <c r="N164" s="125">
        <v>0</v>
      </c>
      <c r="O164" s="125">
        <v>356</v>
      </c>
      <c r="P164" s="122">
        <f t="shared" si="19"/>
        <v>12731</v>
      </c>
      <c r="Q164" s="122">
        <f t="shared" si="22"/>
        <v>1</v>
      </c>
      <c r="R164" s="123">
        <f t="shared" si="20"/>
        <v>1.2415330613793758</v>
      </c>
      <c r="S164" s="122">
        <f t="shared" si="23"/>
        <v>1</v>
      </c>
      <c r="T164" s="122">
        <f t="shared" si="24"/>
        <v>0.75</v>
      </c>
      <c r="U164" s="122">
        <f t="shared" si="25"/>
        <v>0</v>
      </c>
      <c r="V164" s="124">
        <f t="shared" si="21"/>
        <v>0.6875</v>
      </c>
      <c r="W164" s="125">
        <v>1</v>
      </c>
    </row>
    <row r="165" spans="1:23" s="125" customFormat="1" ht="10.5" customHeight="1" x14ac:dyDescent="0.2">
      <c r="A165" s="129" t="s">
        <v>117</v>
      </c>
      <c r="B165" s="135" t="s">
        <v>149</v>
      </c>
      <c r="C165" s="136" t="s">
        <v>171</v>
      </c>
      <c r="D165" s="146" t="s">
        <v>313</v>
      </c>
      <c r="E165" s="121">
        <v>1813</v>
      </c>
      <c r="F165" s="121">
        <v>3329</v>
      </c>
      <c r="G165" s="121">
        <v>1324</v>
      </c>
      <c r="H165" s="121">
        <v>3448</v>
      </c>
      <c r="I165" s="137">
        <v>0</v>
      </c>
      <c r="J165" s="133">
        <v>19736.17939786291</v>
      </c>
      <c r="K165" s="121">
        <v>4199</v>
      </c>
      <c r="L165" s="131">
        <v>35.840000000000003</v>
      </c>
      <c r="M165" s="125">
        <v>2936.8</v>
      </c>
      <c r="N165" s="125">
        <v>634</v>
      </c>
      <c r="O165" s="125">
        <v>2302.8000000000002</v>
      </c>
      <c r="P165" s="122">
        <f t="shared" si="19"/>
        <v>2205.1999999999998</v>
      </c>
      <c r="Q165" s="122">
        <f t="shared" si="22"/>
        <v>0.25</v>
      </c>
      <c r="R165" s="123">
        <f t="shared" si="20"/>
        <v>1.2245772803048345</v>
      </c>
      <c r="S165" s="122">
        <f t="shared" si="23"/>
        <v>1</v>
      </c>
      <c r="T165" s="122">
        <f t="shared" si="24"/>
        <v>0.5</v>
      </c>
      <c r="U165" s="122">
        <f t="shared" si="25"/>
        <v>0</v>
      </c>
      <c r="V165" s="124">
        <f t="shared" si="21"/>
        <v>0.4375</v>
      </c>
      <c r="W165" s="125">
        <v>1</v>
      </c>
    </row>
    <row r="166" spans="1:23" s="125" customFormat="1" ht="10.5" customHeight="1" x14ac:dyDescent="0.2">
      <c r="A166" s="129" t="s">
        <v>117</v>
      </c>
      <c r="B166" s="135" t="s">
        <v>149</v>
      </c>
      <c r="C166" s="136" t="s">
        <v>149</v>
      </c>
      <c r="D166" s="146" t="s">
        <v>312</v>
      </c>
      <c r="E166" s="121">
        <v>3312</v>
      </c>
      <c r="F166" s="121">
        <v>6082</v>
      </c>
      <c r="G166" s="121">
        <v>2351</v>
      </c>
      <c r="H166" s="121">
        <v>6417</v>
      </c>
      <c r="I166" s="137">
        <v>0</v>
      </c>
      <c r="J166" s="133">
        <v>38687.367810424315</v>
      </c>
      <c r="K166" s="121">
        <v>8231</v>
      </c>
      <c r="L166" s="131">
        <v>46.74</v>
      </c>
      <c r="M166" s="125">
        <v>2156</v>
      </c>
      <c r="N166" s="125">
        <v>0</v>
      </c>
      <c r="O166" s="125">
        <v>2156</v>
      </c>
      <c r="P166" s="122">
        <f t="shared" si="19"/>
        <v>7238</v>
      </c>
      <c r="Q166" s="122">
        <f t="shared" si="22"/>
        <v>0.75</v>
      </c>
      <c r="R166" s="123">
        <f t="shared" si="20"/>
        <v>1.1412951038755923</v>
      </c>
      <c r="S166" s="122">
        <f t="shared" si="23"/>
        <v>1</v>
      </c>
      <c r="T166" s="122">
        <f t="shared" si="24"/>
        <v>0.75</v>
      </c>
      <c r="U166" s="122">
        <f t="shared" si="25"/>
        <v>0</v>
      </c>
      <c r="V166" s="124">
        <f t="shared" si="21"/>
        <v>0.625</v>
      </c>
      <c r="W166" s="125">
        <v>1</v>
      </c>
    </row>
    <row r="167" spans="1:23" s="125" customFormat="1" ht="10.5" customHeight="1" x14ac:dyDescent="0.2">
      <c r="A167" s="129" t="s">
        <v>117</v>
      </c>
      <c r="B167" s="135" t="s">
        <v>149</v>
      </c>
      <c r="C167" s="136" t="s">
        <v>172</v>
      </c>
      <c r="D167" s="146" t="s">
        <v>311</v>
      </c>
      <c r="E167" s="121">
        <v>1616</v>
      </c>
      <c r="F167" s="121">
        <v>3458</v>
      </c>
      <c r="G167" s="121">
        <v>498</v>
      </c>
      <c r="H167" s="121">
        <v>4123</v>
      </c>
      <c r="I167" s="137">
        <v>112</v>
      </c>
      <c r="J167" s="133">
        <v>19314.285425473528</v>
      </c>
      <c r="K167" s="121">
        <v>5064</v>
      </c>
      <c r="L167" s="131">
        <v>36.630000000000003</v>
      </c>
      <c r="M167" s="125">
        <v>4740.473</v>
      </c>
      <c r="N167" s="125">
        <v>3929.9700000000003</v>
      </c>
      <c r="O167" s="125">
        <v>810.50300000000004</v>
      </c>
      <c r="P167" s="122">
        <f t="shared" si="19"/>
        <v>333.52700000000004</v>
      </c>
      <c r="Q167" s="122">
        <f t="shared" si="22"/>
        <v>0</v>
      </c>
      <c r="R167" s="123">
        <f t="shared" si="20"/>
        <v>1.0019747235387046</v>
      </c>
      <c r="S167" s="122">
        <f t="shared" si="23"/>
        <v>1</v>
      </c>
      <c r="T167" s="122">
        <f t="shared" si="24"/>
        <v>0.5</v>
      </c>
      <c r="U167" s="122">
        <f t="shared" si="25"/>
        <v>0.25</v>
      </c>
      <c r="V167" s="124">
        <f t="shared" si="21"/>
        <v>0.4375</v>
      </c>
      <c r="W167" s="125">
        <v>1</v>
      </c>
    </row>
    <row r="168" spans="1:23" s="125" customFormat="1" ht="10.5" customHeight="1" x14ac:dyDescent="0.2">
      <c r="A168" s="129" t="s">
        <v>117</v>
      </c>
      <c r="B168" s="135" t="s">
        <v>149</v>
      </c>
      <c r="C168" s="136" t="s">
        <v>173</v>
      </c>
      <c r="D168" s="146" t="s">
        <v>310</v>
      </c>
      <c r="E168" s="121">
        <v>3108</v>
      </c>
      <c r="F168" s="121">
        <v>323</v>
      </c>
      <c r="G168" s="121">
        <v>2661</v>
      </c>
      <c r="H168" s="121">
        <v>311</v>
      </c>
      <c r="I168" s="137">
        <v>0</v>
      </c>
      <c r="J168" s="133">
        <v>27437.549563777528</v>
      </c>
      <c r="K168" s="121">
        <v>6771</v>
      </c>
      <c r="L168" s="131">
        <v>41.18</v>
      </c>
      <c r="M168" s="125">
        <v>0</v>
      </c>
      <c r="N168" s="125" t="s">
        <v>471</v>
      </c>
      <c r="O168" s="125" t="s">
        <v>471</v>
      </c>
      <c r="P168" s="122">
        <f t="shared" si="19"/>
        <v>3431</v>
      </c>
      <c r="Q168" s="122">
        <f t="shared" si="22"/>
        <v>0.5</v>
      </c>
      <c r="R168" s="123">
        <f t="shared" si="20"/>
        <v>0.50671983458868708</v>
      </c>
      <c r="S168" s="122">
        <f t="shared" si="23"/>
        <v>0.5</v>
      </c>
      <c r="T168" s="122">
        <f t="shared" si="24"/>
        <v>0.75</v>
      </c>
      <c r="U168" s="122">
        <f t="shared" si="25"/>
        <v>0</v>
      </c>
      <c r="V168" s="124">
        <f t="shared" si="21"/>
        <v>0.4375</v>
      </c>
      <c r="W168" s="125">
        <v>1</v>
      </c>
    </row>
    <row r="169" spans="1:23" s="125" customFormat="1" ht="10.5" customHeight="1" x14ac:dyDescent="0.2">
      <c r="A169" s="129" t="s">
        <v>117</v>
      </c>
      <c r="B169" s="135" t="s">
        <v>149</v>
      </c>
      <c r="C169" s="136" t="s">
        <v>174</v>
      </c>
      <c r="D169" s="146" t="s">
        <v>309</v>
      </c>
      <c r="E169" s="121">
        <v>2337</v>
      </c>
      <c r="F169" s="121">
        <v>2253</v>
      </c>
      <c r="G169" s="121">
        <v>1138</v>
      </c>
      <c r="H169" s="121">
        <v>2338</v>
      </c>
      <c r="I169" s="137">
        <v>300</v>
      </c>
      <c r="J169" s="133">
        <v>17627.741061520894</v>
      </c>
      <c r="K169" s="121">
        <v>3751</v>
      </c>
      <c r="L169" s="131">
        <v>35.659999999999997</v>
      </c>
      <c r="M169" s="125">
        <v>651</v>
      </c>
      <c r="N169" s="125">
        <v>43</v>
      </c>
      <c r="O169" s="125">
        <v>608</v>
      </c>
      <c r="P169" s="122">
        <f t="shared" si="19"/>
        <v>3939</v>
      </c>
      <c r="Q169" s="122">
        <f t="shared" si="22"/>
        <v>0.5</v>
      </c>
      <c r="R169" s="123">
        <f t="shared" si="20"/>
        <v>1.2236736870167955</v>
      </c>
      <c r="S169" s="122">
        <f t="shared" si="23"/>
        <v>1</v>
      </c>
      <c r="T169" s="122">
        <f t="shared" si="24"/>
        <v>0.5</v>
      </c>
      <c r="U169" s="122">
        <f t="shared" si="25"/>
        <v>0.25</v>
      </c>
      <c r="V169" s="124">
        <f t="shared" si="21"/>
        <v>0.5625</v>
      </c>
      <c r="W169" s="125">
        <v>1</v>
      </c>
    </row>
    <row r="170" spans="1:23" s="125" customFormat="1" ht="10.5" customHeight="1" x14ac:dyDescent="0.2">
      <c r="A170" s="129" t="s">
        <v>117</v>
      </c>
      <c r="B170" s="135" t="s">
        <v>149</v>
      </c>
      <c r="C170" s="136" t="s">
        <v>175</v>
      </c>
      <c r="D170" s="146" t="s">
        <v>308</v>
      </c>
      <c r="E170" s="121">
        <v>2502</v>
      </c>
      <c r="F170" s="121">
        <v>4114</v>
      </c>
      <c r="G170" s="121">
        <v>2502</v>
      </c>
      <c r="H170" s="121">
        <v>4114</v>
      </c>
      <c r="I170" s="137">
        <v>0</v>
      </c>
      <c r="J170" s="133">
        <v>32077.351734455806</v>
      </c>
      <c r="K170" s="121">
        <v>6825</v>
      </c>
      <c r="L170" s="131">
        <v>34.659999999999997</v>
      </c>
      <c r="M170" s="125">
        <v>0</v>
      </c>
      <c r="N170" s="125" t="s">
        <v>471</v>
      </c>
      <c r="O170" s="125" t="s">
        <v>471</v>
      </c>
      <c r="P170" s="122">
        <f t="shared" si="19"/>
        <v>6616</v>
      </c>
      <c r="Q170" s="122">
        <f t="shared" si="22"/>
        <v>0.75</v>
      </c>
      <c r="R170" s="123">
        <f t="shared" si="20"/>
        <v>0.9693772893772894</v>
      </c>
      <c r="S170" s="122">
        <f t="shared" si="23"/>
        <v>0.75</v>
      </c>
      <c r="T170" s="122">
        <f t="shared" si="24"/>
        <v>0.5</v>
      </c>
      <c r="U170" s="122">
        <f t="shared" si="25"/>
        <v>0</v>
      </c>
      <c r="V170" s="124">
        <f t="shared" si="21"/>
        <v>0.5</v>
      </c>
    </row>
    <row r="171" spans="1:23" s="125" customFormat="1" ht="10.5" customHeight="1" x14ac:dyDescent="0.2">
      <c r="A171" s="129" t="s">
        <v>117</v>
      </c>
      <c r="B171" s="135" t="s">
        <v>149</v>
      </c>
      <c r="C171" s="136" t="s">
        <v>176</v>
      </c>
      <c r="D171" s="146" t="s">
        <v>307</v>
      </c>
      <c r="E171" s="121">
        <v>896</v>
      </c>
      <c r="F171" s="121">
        <v>2952</v>
      </c>
      <c r="G171" s="121">
        <v>63</v>
      </c>
      <c r="H171" s="121">
        <v>3063</v>
      </c>
      <c r="I171" s="137">
        <v>283</v>
      </c>
      <c r="J171" s="133">
        <v>15157.237237871617</v>
      </c>
      <c r="K171" s="121">
        <v>3845</v>
      </c>
      <c r="L171" s="131">
        <v>36.36</v>
      </c>
      <c r="M171" s="125">
        <v>4346.5</v>
      </c>
      <c r="N171" s="125">
        <v>2575</v>
      </c>
      <c r="O171" s="125">
        <v>1771.5</v>
      </c>
      <c r="P171" s="122">
        <f t="shared" si="19"/>
        <v>-498.5</v>
      </c>
      <c r="Q171" s="122">
        <f t="shared" si="22"/>
        <v>0</v>
      </c>
      <c r="R171" s="123">
        <f t="shared" si="20"/>
        <v>1.000780234070221</v>
      </c>
      <c r="S171" s="122">
        <f t="shared" si="23"/>
        <v>1</v>
      </c>
      <c r="T171" s="122">
        <f t="shared" si="24"/>
        <v>0.5</v>
      </c>
      <c r="U171" s="122">
        <f t="shared" si="25"/>
        <v>0.25</v>
      </c>
      <c r="V171" s="124">
        <f t="shared" si="21"/>
        <v>0.4375</v>
      </c>
      <c r="W171" s="125">
        <v>1</v>
      </c>
    </row>
    <row r="172" spans="1:23" s="125" customFormat="1" ht="10.5" customHeight="1" x14ac:dyDescent="0.2">
      <c r="A172" s="129" t="s">
        <v>117</v>
      </c>
      <c r="B172" s="135" t="s">
        <v>149</v>
      </c>
      <c r="C172" s="136" t="s">
        <v>177</v>
      </c>
      <c r="D172" s="146" t="s">
        <v>306</v>
      </c>
      <c r="E172" s="121">
        <v>2893</v>
      </c>
      <c r="F172" s="121">
        <v>4690</v>
      </c>
      <c r="G172" s="121">
        <v>2464</v>
      </c>
      <c r="H172" s="121">
        <v>4359</v>
      </c>
      <c r="I172" s="137">
        <v>0</v>
      </c>
      <c r="J172" s="133">
        <v>28082.253066817531</v>
      </c>
      <c r="K172" s="121">
        <v>5975</v>
      </c>
      <c r="L172" s="131">
        <v>31.98</v>
      </c>
      <c r="M172" s="125">
        <v>2099</v>
      </c>
      <c r="N172" s="125">
        <v>243</v>
      </c>
      <c r="O172" s="125">
        <v>1856</v>
      </c>
      <c r="P172" s="122">
        <f t="shared" si="19"/>
        <v>5484</v>
      </c>
      <c r="Q172" s="122">
        <f t="shared" si="22"/>
        <v>0.75</v>
      </c>
      <c r="R172" s="123">
        <f t="shared" si="20"/>
        <v>1.2691213389121339</v>
      </c>
      <c r="S172" s="122">
        <f t="shared" si="23"/>
        <v>1</v>
      </c>
      <c r="T172" s="122">
        <f t="shared" si="24"/>
        <v>0.5</v>
      </c>
      <c r="U172" s="122">
        <f t="shared" si="25"/>
        <v>0</v>
      </c>
      <c r="V172" s="124">
        <f t="shared" si="21"/>
        <v>0.5625</v>
      </c>
      <c r="W172" s="125">
        <v>1</v>
      </c>
    </row>
    <row r="173" spans="1:23" s="125" customFormat="1" ht="10.5" customHeight="1" x14ac:dyDescent="0.2">
      <c r="A173" s="129" t="s">
        <v>117</v>
      </c>
      <c r="B173" s="135" t="s">
        <v>149</v>
      </c>
      <c r="C173" s="136" t="s">
        <v>178</v>
      </c>
      <c r="D173" s="146" t="s">
        <v>305</v>
      </c>
      <c r="E173" s="121">
        <v>13560</v>
      </c>
      <c r="F173" s="121">
        <v>34930</v>
      </c>
      <c r="G173" s="121">
        <v>26541</v>
      </c>
      <c r="H173" s="121">
        <v>14132</v>
      </c>
      <c r="I173" s="137">
        <v>1419</v>
      </c>
      <c r="J173" s="133">
        <v>197227.69564999684</v>
      </c>
      <c r="K173" s="121">
        <v>41963</v>
      </c>
      <c r="L173" s="131">
        <v>28.34</v>
      </c>
      <c r="M173" s="125">
        <v>9326</v>
      </c>
      <c r="N173" s="125">
        <v>902</v>
      </c>
      <c r="O173" s="125">
        <v>8424</v>
      </c>
      <c r="P173" s="122">
        <f t="shared" si="19"/>
        <v>39164</v>
      </c>
      <c r="Q173" s="122">
        <f t="shared" si="22"/>
        <v>1</v>
      </c>
      <c r="R173" s="123">
        <f t="shared" si="20"/>
        <v>1.1555417868121918</v>
      </c>
      <c r="S173" s="122">
        <f t="shared" si="23"/>
        <v>1</v>
      </c>
      <c r="T173" s="122">
        <f t="shared" si="24"/>
        <v>0.25</v>
      </c>
      <c r="U173" s="122">
        <f t="shared" si="25"/>
        <v>0.75</v>
      </c>
      <c r="V173" s="124">
        <f t="shared" si="21"/>
        <v>0.75</v>
      </c>
      <c r="W173" s="125">
        <v>1</v>
      </c>
    </row>
    <row r="174" spans="1:23" s="125" customFormat="1" ht="10.5" customHeight="1" x14ac:dyDescent="0.2">
      <c r="A174" s="129" t="s">
        <v>117</v>
      </c>
      <c r="B174" s="135" t="s">
        <v>149</v>
      </c>
      <c r="C174" s="136" t="s">
        <v>179</v>
      </c>
      <c r="D174" s="146" t="s">
        <v>304</v>
      </c>
      <c r="E174" s="121">
        <v>3741</v>
      </c>
      <c r="F174" s="121">
        <v>11607</v>
      </c>
      <c r="G174" s="121">
        <v>3741</v>
      </c>
      <c r="H174" s="121">
        <v>11607</v>
      </c>
      <c r="I174" s="137">
        <v>1244</v>
      </c>
      <c r="J174" s="133">
        <v>64704.506616304112</v>
      </c>
      <c r="K174" s="121">
        <v>17417</v>
      </c>
      <c r="L174" s="131">
        <v>24.62</v>
      </c>
      <c r="M174" s="125">
        <v>5981</v>
      </c>
      <c r="N174" s="125">
        <v>5633</v>
      </c>
      <c r="O174" s="125">
        <v>350</v>
      </c>
      <c r="P174" s="122">
        <f t="shared" si="19"/>
        <v>9367</v>
      </c>
      <c r="Q174" s="122">
        <f t="shared" si="22"/>
        <v>0.75</v>
      </c>
      <c r="R174" s="123">
        <f t="shared" si="20"/>
        <v>0.88120801515760461</v>
      </c>
      <c r="S174" s="122">
        <f t="shared" si="23"/>
        <v>0.75</v>
      </c>
      <c r="T174" s="122">
        <f t="shared" si="24"/>
        <v>0.25</v>
      </c>
      <c r="U174" s="122">
        <f t="shared" si="25"/>
        <v>0.75</v>
      </c>
      <c r="V174" s="124">
        <f t="shared" si="21"/>
        <v>0.625</v>
      </c>
      <c r="W174" s="125">
        <v>1</v>
      </c>
    </row>
    <row r="175" spans="1:23" s="125" customFormat="1" ht="10.5" customHeight="1" x14ac:dyDescent="0.2">
      <c r="A175" s="129" t="s">
        <v>117</v>
      </c>
      <c r="B175" s="135" t="s">
        <v>149</v>
      </c>
      <c r="C175" s="136" t="s">
        <v>180</v>
      </c>
      <c r="D175" s="146" t="s">
        <v>303</v>
      </c>
      <c r="E175" s="121">
        <v>6776</v>
      </c>
      <c r="F175" s="121">
        <v>6264</v>
      </c>
      <c r="G175" s="121">
        <v>6307</v>
      </c>
      <c r="H175" s="121">
        <v>7165</v>
      </c>
      <c r="I175" s="137">
        <v>984</v>
      </c>
      <c r="J175" s="133">
        <v>55870.521336248843</v>
      </c>
      <c r="K175" s="121">
        <v>11887</v>
      </c>
      <c r="L175" s="131">
        <v>30.31</v>
      </c>
      <c r="M175" s="125">
        <v>360</v>
      </c>
      <c r="N175" s="125">
        <v>0</v>
      </c>
      <c r="O175" s="125">
        <v>360</v>
      </c>
      <c r="P175" s="122">
        <f t="shared" si="19"/>
        <v>12680</v>
      </c>
      <c r="Q175" s="122">
        <f t="shared" si="22"/>
        <v>1</v>
      </c>
      <c r="R175" s="123">
        <f t="shared" si="20"/>
        <v>1.0969967191049046</v>
      </c>
      <c r="S175" s="122">
        <f t="shared" si="23"/>
        <v>1</v>
      </c>
      <c r="T175" s="122">
        <f t="shared" si="24"/>
        <v>0.5</v>
      </c>
      <c r="U175" s="122">
        <f t="shared" si="25"/>
        <v>0.5</v>
      </c>
      <c r="V175" s="124">
        <f t="shared" si="21"/>
        <v>0.75</v>
      </c>
      <c r="W175" s="125">
        <v>1</v>
      </c>
    </row>
    <row r="176" spans="1:23" s="125" customFormat="1" ht="10.5" customHeight="1" x14ac:dyDescent="0.2">
      <c r="A176" s="129" t="s">
        <v>117</v>
      </c>
      <c r="B176" s="135" t="s">
        <v>149</v>
      </c>
      <c r="C176" s="136" t="s">
        <v>181</v>
      </c>
      <c r="D176" s="146" t="s">
        <v>302</v>
      </c>
      <c r="E176" s="121">
        <v>298</v>
      </c>
      <c r="F176" s="121">
        <v>3355</v>
      </c>
      <c r="G176" s="121">
        <v>393</v>
      </c>
      <c r="H176" s="121">
        <v>3708</v>
      </c>
      <c r="I176" s="137">
        <v>960</v>
      </c>
      <c r="J176" s="133">
        <v>17173.869795380739</v>
      </c>
      <c r="K176" s="121">
        <v>3654</v>
      </c>
      <c r="L176" s="131">
        <v>35.92</v>
      </c>
      <c r="M176" s="125">
        <v>2009</v>
      </c>
      <c r="N176" s="125">
        <v>482</v>
      </c>
      <c r="O176" s="125">
        <v>1527</v>
      </c>
      <c r="P176" s="122">
        <f t="shared" si="19"/>
        <v>1644</v>
      </c>
      <c r="Q176" s="122">
        <f t="shared" si="22"/>
        <v>0.25</v>
      </c>
      <c r="R176" s="123">
        <f t="shared" si="20"/>
        <v>0.99972632731253419</v>
      </c>
      <c r="S176" s="122">
        <f t="shared" si="23"/>
        <v>0.75</v>
      </c>
      <c r="T176" s="122">
        <f t="shared" si="24"/>
        <v>0.5</v>
      </c>
      <c r="U176" s="122">
        <f t="shared" si="25"/>
        <v>0.5</v>
      </c>
      <c r="V176" s="124">
        <f t="shared" si="21"/>
        <v>0.5</v>
      </c>
      <c r="W176" s="125">
        <v>1</v>
      </c>
    </row>
    <row r="177" spans="1:23" s="125" customFormat="1" ht="10.5" customHeight="1" x14ac:dyDescent="0.2">
      <c r="A177" s="129" t="s">
        <v>117</v>
      </c>
      <c r="B177" s="135" t="s">
        <v>149</v>
      </c>
      <c r="C177" s="136" t="s">
        <v>182</v>
      </c>
      <c r="D177" s="146" t="s">
        <v>301</v>
      </c>
      <c r="E177" s="121">
        <v>2614</v>
      </c>
      <c r="F177" s="121">
        <v>2343</v>
      </c>
      <c r="G177" s="121">
        <v>2470</v>
      </c>
      <c r="H177" s="121">
        <v>2203</v>
      </c>
      <c r="I177" s="137">
        <v>744</v>
      </c>
      <c r="J177" s="133">
        <v>29454.182121286653</v>
      </c>
      <c r="K177" s="121">
        <v>6267</v>
      </c>
      <c r="L177" s="131">
        <v>41.21</v>
      </c>
      <c r="M177" s="125">
        <v>2629</v>
      </c>
      <c r="N177" s="125">
        <v>100</v>
      </c>
      <c r="O177" s="125">
        <v>2529</v>
      </c>
      <c r="P177" s="122">
        <f t="shared" si="19"/>
        <v>2328</v>
      </c>
      <c r="Q177" s="122">
        <f t="shared" si="22"/>
        <v>0.25</v>
      </c>
      <c r="R177" s="123">
        <f t="shared" si="20"/>
        <v>0.79096856550183503</v>
      </c>
      <c r="S177" s="122">
        <f t="shared" si="23"/>
        <v>0.75</v>
      </c>
      <c r="T177" s="122">
        <f t="shared" si="24"/>
        <v>0.75</v>
      </c>
      <c r="U177" s="122">
        <f t="shared" si="25"/>
        <v>0.5</v>
      </c>
      <c r="V177" s="124">
        <f t="shared" si="21"/>
        <v>0.5625</v>
      </c>
      <c r="W177" s="125">
        <v>1</v>
      </c>
    </row>
    <row r="178" spans="1:23" s="125" customFormat="1" ht="10.5" customHeight="1" x14ac:dyDescent="0.2">
      <c r="A178" s="129" t="s">
        <v>117</v>
      </c>
      <c r="B178" s="135" t="s">
        <v>149</v>
      </c>
      <c r="C178" s="136" t="s">
        <v>85</v>
      </c>
      <c r="D178" s="146" t="s">
        <v>300</v>
      </c>
      <c r="E178" s="121">
        <v>2159</v>
      </c>
      <c r="F178" s="121">
        <v>1959</v>
      </c>
      <c r="G178" s="121">
        <v>1413</v>
      </c>
      <c r="H178" s="121">
        <v>2323</v>
      </c>
      <c r="I178" s="137">
        <v>117</v>
      </c>
      <c r="J178" s="133">
        <v>18114.6211470167</v>
      </c>
      <c r="K178" s="121">
        <v>3854</v>
      </c>
      <c r="L178" s="131">
        <v>35.909999999999997</v>
      </c>
      <c r="M178" s="125">
        <v>835</v>
      </c>
      <c r="N178" s="125">
        <v>231</v>
      </c>
      <c r="O178" s="125">
        <v>604</v>
      </c>
      <c r="P178" s="122">
        <f t="shared" si="19"/>
        <v>3283</v>
      </c>
      <c r="Q178" s="122">
        <f t="shared" si="22"/>
        <v>0.5</v>
      </c>
      <c r="R178" s="123">
        <f t="shared" si="20"/>
        <v>1.0685002594706798</v>
      </c>
      <c r="S178" s="122">
        <f t="shared" si="23"/>
        <v>1</v>
      </c>
      <c r="T178" s="122">
        <f t="shared" si="24"/>
        <v>0.5</v>
      </c>
      <c r="U178" s="122">
        <f t="shared" si="25"/>
        <v>0.25</v>
      </c>
      <c r="V178" s="124">
        <f t="shared" si="21"/>
        <v>0.5625</v>
      </c>
      <c r="W178" s="125">
        <v>1</v>
      </c>
    </row>
    <row r="179" spans="1:23" s="125" customFormat="1" ht="10.5" customHeight="1" x14ac:dyDescent="0.2">
      <c r="A179" s="129" t="s">
        <v>117</v>
      </c>
      <c r="B179" s="135" t="s">
        <v>149</v>
      </c>
      <c r="C179" s="136" t="s">
        <v>111</v>
      </c>
      <c r="D179" s="146" t="s">
        <v>299</v>
      </c>
      <c r="E179" s="121">
        <v>640</v>
      </c>
      <c r="F179" s="121">
        <v>4219</v>
      </c>
      <c r="G179" s="121">
        <v>315</v>
      </c>
      <c r="H179" s="121">
        <v>3266</v>
      </c>
      <c r="I179" s="137">
        <v>0</v>
      </c>
      <c r="J179" s="133">
        <v>17976.396715964926</v>
      </c>
      <c r="K179" s="121">
        <v>5016</v>
      </c>
      <c r="L179" s="131">
        <v>31.36</v>
      </c>
      <c r="M179" s="125">
        <v>5840</v>
      </c>
      <c r="N179" s="125">
        <v>2260</v>
      </c>
      <c r="O179" s="125">
        <v>3580</v>
      </c>
      <c r="P179" s="122">
        <f t="shared" si="19"/>
        <v>-981</v>
      </c>
      <c r="Q179" s="122">
        <f t="shared" si="22"/>
        <v>0</v>
      </c>
      <c r="R179" s="123">
        <f t="shared" si="20"/>
        <v>0.96870015948963317</v>
      </c>
      <c r="S179" s="122">
        <f t="shared" si="23"/>
        <v>0.75</v>
      </c>
      <c r="T179" s="122">
        <f t="shared" si="24"/>
        <v>0.5</v>
      </c>
      <c r="U179" s="122">
        <f t="shared" si="25"/>
        <v>0</v>
      </c>
      <c r="V179" s="124">
        <f t="shared" si="21"/>
        <v>0.3125</v>
      </c>
      <c r="W179" s="125">
        <v>1</v>
      </c>
    </row>
    <row r="180" spans="1:23" s="125" customFormat="1" ht="10.5" customHeight="1" x14ac:dyDescent="0.2">
      <c r="A180" s="129" t="s">
        <v>117</v>
      </c>
      <c r="B180" s="135" t="s">
        <v>149</v>
      </c>
      <c r="C180" s="136" t="s">
        <v>183</v>
      </c>
      <c r="D180" s="146" t="s">
        <v>298</v>
      </c>
      <c r="E180" s="121">
        <v>2779</v>
      </c>
      <c r="F180" s="121">
        <v>5627</v>
      </c>
      <c r="G180" s="121">
        <v>3768</v>
      </c>
      <c r="H180" s="121">
        <v>4276</v>
      </c>
      <c r="I180" s="137">
        <v>200</v>
      </c>
      <c r="J180" s="133">
        <v>32938.675614517248</v>
      </c>
      <c r="K180" s="121">
        <v>7008</v>
      </c>
      <c r="L180" s="131">
        <v>40.75</v>
      </c>
      <c r="M180" s="125">
        <v>744</v>
      </c>
      <c r="N180" s="125">
        <v>0</v>
      </c>
      <c r="O180" s="125">
        <v>744</v>
      </c>
      <c r="P180" s="122">
        <f t="shared" si="19"/>
        <v>7662</v>
      </c>
      <c r="Q180" s="122">
        <f t="shared" si="22"/>
        <v>0.75</v>
      </c>
      <c r="R180" s="123">
        <f t="shared" si="20"/>
        <v>1.1994863013698631</v>
      </c>
      <c r="S180" s="122">
        <f t="shared" si="23"/>
        <v>1</v>
      </c>
      <c r="T180" s="122">
        <f t="shared" si="24"/>
        <v>0.75</v>
      </c>
      <c r="U180" s="122">
        <f t="shared" si="25"/>
        <v>0.25</v>
      </c>
      <c r="V180" s="124">
        <f t="shared" si="21"/>
        <v>0.6875</v>
      </c>
      <c r="W180" s="125">
        <v>1</v>
      </c>
    </row>
    <row r="181" spans="1:23" s="125" customFormat="1" ht="10.5" customHeight="1" x14ac:dyDescent="0.2">
      <c r="A181" s="129" t="s">
        <v>117</v>
      </c>
      <c r="B181" s="135" t="s">
        <v>149</v>
      </c>
      <c r="C181" s="136" t="s">
        <v>184</v>
      </c>
      <c r="D181" s="146" t="s">
        <v>297</v>
      </c>
      <c r="E181" s="121">
        <v>792</v>
      </c>
      <c r="F181" s="121">
        <v>1301</v>
      </c>
      <c r="G181" s="121">
        <v>792</v>
      </c>
      <c r="H181" s="121">
        <v>1301</v>
      </c>
      <c r="I181" s="137">
        <v>0</v>
      </c>
      <c r="J181" s="133">
        <v>10148.148900652031</v>
      </c>
      <c r="K181" s="121">
        <v>2159</v>
      </c>
      <c r="L181" s="131">
        <v>36.79</v>
      </c>
      <c r="M181" s="125">
        <v>3492</v>
      </c>
      <c r="N181" s="125">
        <v>770</v>
      </c>
      <c r="O181" s="125">
        <v>2722</v>
      </c>
      <c r="P181" s="122">
        <f t="shared" si="19"/>
        <v>-1399</v>
      </c>
      <c r="Q181" s="122">
        <f t="shared" si="22"/>
        <v>0</v>
      </c>
      <c r="R181" s="123">
        <f t="shared" si="20"/>
        <v>0.9694302918017601</v>
      </c>
      <c r="S181" s="122">
        <f t="shared" si="23"/>
        <v>0.75</v>
      </c>
      <c r="T181" s="122">
        <f t="shared" si="24"/>
        <v>0.5</v>
      </c>
      <c r="U181" s="122">
        <f t="shared" si="25"/>
        <v>0</v>
      </c>
      <c r="V181" s="124">
        <f t="shared" si="21"/>
        <v>0.3125</v>
      </c>
      <c r="W181" s="125">
        <v>1</v>
      </c>
    </row>
    <row r="182" spans="1:23" s="125" customFormat="1" ht="10.5" customHeight="1" x14ac:dyDescent="0.2">
      <c r="A182" s="129" t="s">
        <v>117</v>
      </c>
      <c r="B182" s="135" t="s">
        <v>149</v>
      </c>
      <c r="C182" s="136" t="s">
        <v>185</v>
      </c>
      <c r="D182" s="146" t="s">
        <v>296</v>
      </c>
      <c r="E182" s="121">
        <v>46553</v>
      </c>
      <c r="F182" s="121">
        <v>12270</v>
      </c>
      <c r="G182" s="121">
        <v>0</v>
      </c>
      <c r="H182" s="121">
        <v>0</v>
      </c>
      <c r="I182" s="137">
        <v>14433</v>
      </c>
      <c r="J182" s="133">
        <v>228146.64413019025</v>
      </c>
      <c r="K182" s="121">
        <v>48542</v>
      </c>
      <c r="L182" s="131">
        <v>20.45</v>
      </c>
      <c r="M182" s="125">
        <v>19982.5</v>
      </c>
      <c r="N182" s="125">
        <v>10312</v>
      </c>
      <c r="O182" s="125">
        <v>9670.5</v>
      </c>
      <c r="P182" s="122">
        <f t="shared" si="19"/>
        <v>38840.5</v>
      </c>
      <c r="Q182" s="122">
        <f t="shared" si="22"/>
        <v>1</v>
      </c>
      <c r="R182" s="123">
        <f t="shared" si="20"/>
        <v>1.2117959704997734</v>
      </c>
      <c r="S182" s="122">
        <f t="shared" si="23"/>
        <v>1</v>
      </c>
      <c r="T182" s="122">
        <f t="shared" si="24"/>
        <v>0.25</v>
      </c>
      <c r="U182" s="122">
        <f t="shared" si="25"/>
        <v>1</v>
      </c>
      <c r="V182" s="124">
        <f t="shared" si="21"/>
        <v>0.8125</v>
      </c>
      <c r="W182" s="125">
        <v>1</v>
      </c>
    </row>
    <row r="183" spans="1:23" s="125" customFormat="1" ht="10.5" customHeight="1" x14ac:dyDescent="0.2">
      <c r="A183" s="129" t="s">
        <v>117</v>
      </c>
      <c r="B183" s="135" t="s">
        <v>149</v>
      </c>
      <c r="C183" s="136" t="s">
        <v>186</v>
      </c>
      <c r="D183" s="146" t="s">
        <v>295</v>
      </c>
      <c r="E183" s="121">
        <v>3230</v>
      </c>
      <c r="F183" s="121">
        <v>9717</v>
      </c>
      <c r="G183" s="121">
        <v>3994</v>
      </c>
      <c r="H183" s="121">
        <v>6670</v>
      </c>
      <c r="I183" s="137">
        <v>1200</v>
      </c>
      <c r="J183" s="133">
        <v>51699.031790178808</v>
      </c>
      <c r="K183" s="121">
        <v>11000</v>
      </c>
      <c r="L183" s="131">
        <v>26.95</v>
      </c>
      <c r="M183" s="125">
        <v>13071</v>
      </c>
      <c r="N183" s="125">
        <v>6347</v>
      </c>
      <c r="O183" s="125">
        <v>6724</v>
      </c>
      <c r="P183" s="122">
        <f t="shared" si="19"/>
        <v>-124</v>
      </c>
      <c r="Q183" s="122">
        <f t="shared" si="22"/>
        <v>0</v>
      </c>
      <c r="R183" s="123">
        <f t="shared" si="20"/>
        <v>1.177</v>
      </c>
      <c r="S183" s="122">
        <f t="shared" si="23"/>
        <v>1</v>
      </c>
      <c r="T183" s="122">
        <f t="shared" si="24"/>
        <v>0.25</v>
      </c>
      <c r="U183" s="122">
        <f t="shared" si="25"/>
        <v>0.75</v>
      </c>
      <c r="V183" s="124">
        <f t="shared" si="21"/>
        <v>0.5</v>
      </c>
      <c r="W183" s="125">
        <v>1</v>
      </c>
    </row>
    <row r="184" spans="1:23" s="125" customFormat="1" ht="10.5" customHeight="1" x14ac:dyDescent="0.2">
      <c r="A184" s="129" t="s">
        <v>117</v>
      </c>
      <c r="B184" s="135" t="s">
        <v>149</v>
      </c>
      <c r="C184" s="136" t="s">
        <v>187</v>
      </c>
      <c r="D184" s="146" t="s">
        <v>294</v>
      </c>
      <c r="E184" s="121">
        <v>1250</v>
      </c>
      <c r="F184" s="121">
        <v>3528</v>
      </c>
      <c r="G184" s="121">
        <v>1416</v>
      </c>
      <c r="H184" s="121">
        <v>2397</v>
      </c>
      <c r="I184" s="137">
        <v>600</v>
      </c>
      <c r="J184" s="133">
        <v>18485.970364767745</v>
      </c>
      <c r="K184" s="121">
        <v>4822</v>
      </c>
      <c r="L184" s="131">
        <v>24.43</v>
      </c>
      <c r="M184" s="125">
        <v>3746</v>
      </c>
      <c r="N184" s="125">
        <v>691</v>
      </c>
      <c r="O184" s="125">
        <v>3055</v>
      </c>
      <c r="P184" s="122">
        <f t="shared" si="19"/>
        <v>1032</v>
      </c>
      <c r="Q184" s="122">
        <f t="shared" si="22"/>
        <v>0.25</v>
      </c>
      <c r="R184" s="123">
        <f t="shared" si="20"/>
        <v>0.99087515553712158</v>
      </c>
      <c r="S184" s="122">
        <f t="shared" si="23"/>
        <v>0.75</v>
      </c>
      <c r="T184" s="122">
        <f t="shared" si="24"/>
        <v>0.25</v>
      </c>
      <c r="U184" s="122">
        <f t="shared" si="25"/>
        <v>0.5</v>
      </c>
      <c r="V184" s="124">
        <f t="shared" si="21"/>
        <v>0.4375</v>
      </c>
      <c r="W184" s="125">
        <v>1</v>
      </c>
    </row>
    <row r="185" spans="1:23" s="125" customFormat="1" ht="10.5" customHeight="1" x14ac:dyDescent="0.2">
      <c r="A185" s="129" t="s">
        <v>117</v>
      </c>
      <c r="B185" s="135" t="s">
        <v>149</v>
      </c>
      <c r="C185" s="136" t="s">
        <v>188</v>
      </c>
      <c r="D185" s="146" t="s">
        <v>293</v>
      </c>
      <c r="E185" s="121">
        <v>699</v>
      </c>
      <c r="F185" s="121">
        <v>1060</v>
      </c>
      <c r="G185" s="121">
        <v>703</v>
      </c>
      <c r="H185" s="121">
        <v>1063</v>
      </c>
      <c r="I185" s="137">
        <v>0</v>
      </c>
      <c r="J185" s="133">
        <v>6721.4208412938224</v>
      </c>
      <c r="K185" s="121">
        <v>1430</v>
      </c>
      <c r="L185" s="131">
        <v>23.05</v>
      </c>
      <c r="M185" s="125">
        <v>334</v>
      </c>
      <c r="N185" s="125">
        <v>56</v>
      </c>
      <c r="O185" s="125">
        <v>278</v>
      </c>
      <c r="P185" s="122">
        <f t="shared" si="19"/>
        <v>1425</v>
      </c>
      <c r="Q185" s="122">
        <f t="shared" si="22"/>
        <v>0.25</v>
      </c>
      <c r="R185" s="123">
        <f t="shared" si="20"/>
        <v>1.23006993006993</v>
      </c>
      <c r="S185" s="122">
        <f t="shared" si="23"/>
        <v>1</v>
      </c>
      <c r="T185" s="122">
        <f t="shared" si="24"/>
        <v>0.25</v>
      </c>
      <c r="U185" s="122">
        <f t="shared" si="25"/>
        <v>0</v>
      </c>
      <c r="V185" s="124">
        <f t="shared" si="21"/>
        <v>0.375</v>
      </c>
      <c r="W185" s="125">
        <v>1</v>
      </c>
    </row>
    <row r="186" spans="1:23" s="125" customFormat="1" ht="10.5" customHeight="1" x14ac:dyDescent="0.2">
      <c r="A186" s="129" t="s">
        <v>117</v>
      </c>
      <c r="B186" s="135" t="s">
        <v>149</v>
      </c>
      <c r="C186" s="136" t="s">
        <v>189</v>
      </c>
      <c r="D186" s="146" t="s">
        <v>292</v>
      </c>
      <c r="E186" s="121">
        <v>4280</v>
      </c>
      <c r="F186" s="121">
        <v>6170</v>
      </c>
      <c r="G186" s="121">
        <v>4238</v>
      </c>
      <c r="H186" s="121">
        <v>6212</v>
      </c>
      <c r="I186" s="137">
        <v>0</v>
      </c>
      <c r="J186" s="133">
        <v>40042.792455215604</v>
      </c>
      <c r="K186" s="121">
        <v>8520</v>
      </c>
      <c r="L186" s="131">
        <v>35.42</v>
      </c>
      <c r="M186" s="125">
        <v>1445</v>
      </c>
      <c r="N186" s="125">
        <v>52</v>
      </c>
      <c r="O186" s="125">
        <v>1393</v>
      </c>
      <c r="P186" s="122">
        <f t="shared" si="19"/>
        <v>9005</v>
      </c>
      <c r="Q186" s="122">
        <f t="shared" si="22"/>
        <v>0.75</v>
      </c>
      <c r="R186" s="123">
        <f t="shared" si="20"/>
        <v>1.2265258215962442</v>
      </c>
      <c r="S186" s="122">
        <f t="shared" si="23"/>
        <v>1</v>
      </c>
      <c r="T186" s="122">
        <f t="shared" si="24"/>
        <v>0.5</v>
      </c>
      <c r="U186" s="122">
        <f t="shared" si="25"/>
        <v>0</v>
      </c>
      <c r="V186" s="124">
        <f t="shared" si="21"/>
        <v>0.5625</v>
      </c>
      <c r="W186" s="125">
        <v>1</v>
      </c>
    </row>
    <row r="187" spans="1:23" s="125" customFormat="1" ht="10.5" customHeight="1" x14ac:dyDescent="0.2">
      <c r="A187" s="129" t="s">
        <v>117</v>
      </c>
      <c r="B187" s="135" t="s">
        <v>190</v>
      </c>
      <c r="C187" s="136" t="s">
        <v>191</v>
      </c>
      <c r="D187" s="146" t="s">
        <v>281</v>
      </c>
      <c r="E187" s="121">
        <v>1019</v>
      </c>
      <c r="F187" s="121">
        <v>150</v>
      </c>
      <c r="G187" s="121">
        <v>0</v>
      </c>
      <c r="H187" s="121">
        <v>0</v>
      </c>
      <c r="I187" s="137">
        <v>0</v>
      </c>
      <c r="J187" s="133">
        <v>11575.324471366655</v>
      </c>
      <c r="K187" s="121">
        <v>2463</v>
      </c>
      <c r="L187" s="131">
        <v>39.479999999999997</v>
      </c>
      <c r="M187" s="125">
        <v>0</v>
      </c>
      <c r="N187" s="125" t="s">
        <v>471</v>
      </c>
      <c r="O187" s="125" t="s">
        <v>471</v>
      </c>
      <c r="P187" s="122">
        <f t="shared" si="19"/>
        <v>1169</v>
      </c>
      <c r="Q187" s="122">
        <f t="shared" si="22"/>
        <v>0.25</v>
      </c>
      <c r="R187" s="123">
        <f t="shared" si="20"/>
        <v>0.47462444173771823</v>
      </c>
      <c r="S187" s="122">
        <f t="shared" si="23"/>
        <v>0.25</v>
      </c>
      <c r="T187" s="122">
        <f t="shared" si="24"/>
        <v>0.5</v>
      </c>
      <c r="U187" s="122">
        <f t="shared" si="25"/>
        <v>0</v>
      </c>
      <c r="V187" s="124">
        <f t="shared" si="21"/>
        <v>0.25</v>
      </c>
    </row>
    <row r="188" spans="1:23" s="125" customFormat="1" ht="10.5" customHeight="1" x14ac:dyDescent="0.2">
      <c r="A188" s="129" t="s">
        <v>117</v>
      </c>
      <c r="B188" s="135" t="s">
        <v>190</v>
      </c>
      <c r="C188" s="136" t="s">
        <v>192</v>
      </c>
      <c r="D188" s="146" t="s">
        <v>280</v>
      </c>
      <c r="E188" s="140">
        <v>6702</v>
      </c>
      <c r="F188" s="140">
        <v>6069</v>
      </c>
      <c r="G188" s="121">
        <v>0</v>
      </c>
      <c r="H188" s="121">
        <v>0</v>
      </c>
      <c r="I188" s="137">
        <v>6609</v>
      </c>
      <c r="J188" s="133">
        <v>52944.719323269317</v>
      </c>
      <c r="K188" s="121">
        <v>11265</v>
      </c>
      <c r="L188" s="131">
        <v>39.07</v>
      </c>
      <c r="M188" s="125">
        <v>11676.99</v>
      </c>
      <c r="N188" s="125">
        <v>3003.99</v>
      </c>
      <c r="O188" s="125">
        <v>8673</v>
      </c>
      <c r="P188" s="122">
        <f t="shared" si="19"/>
        <v>1094.0100000000002</v>
      </c>
      <c r="Q188" s="122">
        <f t="shared" si="22"/>
        <v>0.25</v>
      </c>
      <c r="R188" s="123">
        <f t="shared" si="20"/>
        <v>1.1336884154460718</v>
      </c>
      <c r="S188" s="122">
        <f t="shared" si="23"/>
        <v>1</v>
      </c>
      <c r="T188" s="122">
        <f t="shared" si="24"/>
        <v>0.5</v>
      </c>
      <c r="U188" s="122">
        <f t="shared" si="25"/>
        <v>1</v>
      </c>
      <c r="V188" s="124">
        <f t="shared" si="21"/>
        <v>0.6875</v>
      </c>
      <c r="W188" s="125">
        <v>1</v>
      </c>
    </row>
    <row r="189" spans="1:23" s="125" customFormat="1" ht="10.5" customHeight="1" x14ac:dyDescent="0.2">
      <c r="A189" s="129" t="s">
        <v>117</v>
      </c>
      <c r="B189" s="135" t="s">
        <v>190</v>
      </c>
      <c r="C189" s="136" t="s">
        <v>193</v>
      </c>
      <c r="D189" s="146" t="s">
        <v>279</v>
      </c>
      <c r="E189" s="121">
        <v>1127</v>
      </c>
      <c r="F189" s="121">
        <v>33</v>
      </c>
      <c r="G189" s="121">
        <v>0</v>
      </c>
      <c r="H189" s="121">
        <v>0</v>
      </c>
      <c r="I189" s="137">
        <v>0</v>
      </c>
      <c r="J189" s="133">
        <v>99033.914927965248</v>
      </c>
      <c r="K189" s="121">
        <v>21071</v>
      </c>
      <c r="L189" s="131">
        <v>33.61</v>
      </c>
      <c r="M189" s="125">
        <v>0</v>
      </c>
      <c r="N189" s="125" t="s">
        <v>471</v>
      </c>
      <c r="O189" s="125" t="s">
        <v>471</v>
      </c>
      <c r="P189" s="122">
        <f t="shared" si="19"/>
        <v>1160</v>
      </c>
      <c r="Q189" s="122">
        <f t="shared" si="22"/>
        <v>0.25</v>
      </c>
      <c r="R189" s="123">
        <f t="shared" si="20"/>
        <v>5.5051967158654076E-2</v>
      </c>
      <c r="S189" s="122">
        <f t="shared" si="23"/>
        <v>0</v>
      </c>
      <c r="T189" s="122">
        <f t="shared" si="24"/>
        <v>0.5</v>
      </c>
      <c r="U189" s="122">
        <f t="shared" si="25"/>
        <v>0</v>
      </c>
      <c r="V189" s="124">
        <f t="shared" si="21"/>
        <v>0.1875</v>
      </c>
    </row>
    <row r="190" spans="1:23" s="125" customFormat="1" ht="10.5" customHeight="1" x14ac:dyDescent="0.2">
      <c r="A190" s="129" t="s">
        <v>117</v>
      </c>
      <c r="B190" s="135" t="s">
        <v>190</v>
      </c>
      <c r="C190" s="136" t="s">
        <v>194</v>
      </c>
      <c r="D190" s="146" t="s">
        <v>278</v>
      </c>
      <c r="E190" s="121">
        <v>658</v>
      </c>
      <c r="F190" s="121">
        <v>0</v>
      </c>
      <c r="G190" s="121">
        <v>2806</v>
      </c>
      <c r="H190" s="121">
        <v>0</v>
      </c>
      <c r="I190" s="137">
        <v>0</v>
      </c>
      <c r="J190" s="133">
        <v>43388.566564387969</v>
      </c>
      <c r="K190" s="121">
        <v>9232</v>
      </c>
      <c r="L190" s="131">
        <v>51.16</v>
      </c>
      <c r="M190" s="125">
        <v>0</v>
      </c>
      <c r="N190" s="125" t="s">
        <v>471</v>
      </c>
      <c r="O190" s="125" t="s">
        <v>471</v>
      </c>
      <c r="P190" s="122">
        <f t="shared" si="19"/>
        <v>658</v>
      </c>
      <c r="Q190" s="122">
        <f t="shared" si="22"/>
        <v>0</v>
      </c>
      <c r="R190" s="123">
        <f t="shared" si="20"/>
        <v>7.1273830155979198E-2</v>
      </c>
      <c r="S190" s="122">
        <f t="shared" si="23"/>
        <v>0</v>
      </c>
      <c r="T190" s="122">
        <f t="shared" si="24"/>
        <v>1</v>
      </c>
      <c r="U190" s="122">
        <f t="shared" si="25"/>
        <v>0</v>
      </c>
      <c r="V190" s="124">
        <f t="shared" si="21"/>
        <v>0.25</v>
      </c>
      <c r="W190" s="125">
        <v>1</v>
      </c>
    </row>
    <row r="191" spans="1:23" s="125" customFormat="1" ht="10.5" customHeight="1" x14ac:dyDescent="0.2">
      <c r="A191" s="129" t="s">
        <v>117</v>
      </c>
      <c r="B191" s="135" t="s">
        <v>190</v>
      </c>
      <c r="C191" s="136" t="s">
        <v>195</v>
      </c>
      <c r="D191" s="146" t="s">
        <v>277</v>
      </c>
      <c r="E191" s="121">
        <v>858</v>
      </c>
      <c r="F191" s="121">
        <v>2272</v>
      </c>
      <c r="G191" s="121">
        <v>1066</v>
      </c>
      <c r="H191" s="121">
        <v>0</v>
      </c>
      <c r="I191" s="137">
        <v>1458</v>
      </c>
      <c r="J191" s="133">
        <v>15870.920662618557</v>
      </c>
      <c r="K191" s="121">
        <v>3377</v>
      </c>
      <c r="L191" s="131">
        <v>44.39</v>
      </c>
      <c r="M191" s="125">
        <v>6829</v>
      </c>
      <c r="N191" s="125">
        <v>1325</v>
      </c>
      <c r="O191" s="125">
        <v>5504</v>
      </c>
      <c r="P191" s="122">
        <f t="shared" si="19"/>
        <v>-3699</v>
      </c>
      <c r="Q191" s="122">
        <f t="shared" si="22"/>
        <v>0</v>
      </c>
      <c r="R191" s="123">
        <f t="shared" si="20"/>
        <v>0.92685815812851646</v>
      </c>
      <c r="S191" s="122">
        <f t="shared" si="23"/>
        <v>0.75</v>
      </c>
      <c r="T191" s="122">
        <f t="shared" si="24"/>
        <v>0.75</v>
      </c>
      <c r="U191" s="122">
        <f t="shared" si="25"/>
        <v>0.75</v>
      </c>
      <c r="V191" s="124">
        <f t="shared" si="21"/>
        <v>0.5625</v>
      </c>
      <c r="W191" s="125">
        <v>1</v>
      </c>
    </row>
    <row r="192" spans="1:23" s="125" customFormat="1" ht="10.5" customHeight="1" x14ac:dyDescent="0.2">
      <c r="A192" s="129" t="s">
        <v>117</v>
      </c>
      <c r="B192" s="135" t="s">
        <v>190</v>
      </c>
      <c r="C192" s="136" t="s">
        <v>197</v>
      </c>
      <c r="D192" s="146" t="s">
        <v>275</v>
      </c>
      <c r="E192" s="121">
        <v>915</v>
      </c>
      <c r="F192" s="121">
        <v>55</v>
      </c>
      <c r="G192" s="121">
        <v>0</v>
      </c>
      <c r="H192" s="121">
        <v>0</v>
      </c>
      <c r="I192" s="137">
        <v>0</v>
      </c>
      <c r="J192" s="133">
        <v>30793.681129514673</v>
      </c>
      <c r="K192" s="121">
        <v>6552</v>
      </c>
      <c r="L192" s="131">
        <v>42.53</v>
      </c>
      <c r="M192" s="125">
        <v>0</v>
      </c>
      <c r="N192" s="125" t="s">
        <v>471</v>
      </c>
      <c r="O192" s="125" t="s">
        <v>471</v>
      </c>
      <c r="P192" s="122">
        <f t="shared" si="19"/>
        <v>970</v>
      </c>
      <c r="Q192" s="122">
        <f t="shared" si="22"/>
        <v>0</v>
      </c>
      <c r="R192" s="123">
        <f t="shared" si="20"/>
        <v>0.14804639804639805</v>
      </c>
      <c r="S192" s="122">
        <f t="shared" si="23"/>
        <v>0</v>
      </c>
      <c r="T192" s="122">
        <f t="shared" si="24"/>
        <v>0.75</v>
      </c>
      <c r="U192" s="122">
        <f t="shared" si="25"/>
        <v>0</v>
      </c>
      <c r="V192" s="124">
        <f t="shared" si="21"/>
        <v>0.1875</v>
      </c>
    </row>
    <row r="193" spans="1:25" s="125" customFormat="1" ht="10.5" customHeight="1" x14ac:dyDescent="0.2">
      <c r="A193" s="129" t="s">
        <v>117</v>
      </c>
      <c r="B193" s="135" t="s">
        <v>190</v>
      </c>
      <c r="C193" s="136" t="s">
        <v>198</v>
      </c>
      <c r="D193" s="146" t="s">
        <v>274</v>
      </c>
      <c r="E193" s="121">
        <v>768</v>
      </c>
      <c r="F193" s="121">
        <v>565</v>
      </c>
      <c r="G193" s="121">
        <v>0</v>
      </c>
      <c r="H193" s="121">
        <v>0</v>
      </c>
      <c r="I193" s="137">
        <v>0</v>
      </c>
      <c r="J193" s="133">
        <v>17018.583003620348</v>
      </c>
      <c r="K193" s="121">
        <v>3621</v>
      </c>
      <c r="L193" s="131">
        <v>45.03</v>
      </c>
      <c r="M193" s="125">
        <v>0</v>
      </c>
      <c r="N193" s="125" t="s">
        <v>471</v>
      </c>
      <c r="O193" s="125" t="s">
        <v>471</v>
      </c>
      <c r="P193" s="122">
        <f t="shared" si="19"/>
        <v>1333</v>
      </c>
      <c r="Q193" s="122">
        <f t="shared" si="22"/>
        <v>0.25</v>
      </c>
      <c r="R193" s="123">
        <f t="shared" si="20"/>
        <v>0.36813035073184203</v>
      </c>
      <c r="S193" s="122">
        <f t="shared" si="23"/>
        <v>0.25</v>
      </c>
      <c r="T193" s="122">
        <f t="shared" si="24"/>
        <v>0.75</v>
      </c>
      <c r="U193" s="122">
        <f t="shared" si="25"/>
        <v>0</v>
      </c>
      <c r="V193" s="124">
        <f t="shared" si="21"/>
        <v>0.3125</v>
      </c>
    </row>
    <row r="194" spans="1:25" s="125" customFormat="1" ht="10.5" customHeight="1" x14ac:dyDescent="0.2">
      <c r="A194" s="129" t="s">
        <v>117</v>
      </c>
      <c r="B194" s="135" t="s">
        <v>190</v>
      </c>
      <c r="C194" s="136" t="s">
        <v>199</v>
      </c>
      <c r="D194" s="146" t="s">
        <v>273</v>
      </c>
      <c r="E194" s="121">
        <v>856</v>
      </c>
      <c r="F194" s="121">
        <v>81</v>
      </c>
      <c r="G194" s="121">
        <v>0</v>
      </c>
      <c r="H194" s="121">
        <v>0</v>
      </c>
      <c r="I194" s="137">
        <v>0</v>
      </c>
      <c r="J194" s="133">
        <v>8093.4870305963532</v>
      </c>
      <c r="K194" s="121">
        <v>1722</v>
      </c>
      <c r="L194" s="131">
        <v>42.96</v>
      </c>
      <c r="M194" s="125">
        <v>0</v>
      </c>
      <c r="N194" s="125" t="s">
        <v>471</v>
      </c>
      <c r="O194" s="125" t="s">
        <v>471</v>
      </c>
      <c r="P194" s="122">
        <f t="shared" si="19"/>
        <v>937</v>
      </c>
      <c r="Q194" s="122">
        <f t="shared" si="22"/>
        <v>0</v>
      </c>
      <c r="R194" s="123">
        <f t="shared" si="20"/>
        <v>0.5441347270615563</v>
      </c>
      <c r="S194" s="122">
        <f t="shared" si="23"/>
        <v>0.5</v>
      </c>
      <c r="T194" s="122">
        <f t="shared" si="24"/>
        <v>0.75</v>
      </c>
      <c r="U194" s="122">
        <f t="shared" si="25"/>
        <v>0</v>
      </c>
      <c r="V194" s="124">
        <f t="shared" si="21"/>
        <v>0.3125</v>
      </c>
    </row>
    <row r="195" spans="1:25" s="125" customFormat="1" ht="10.5" customHeight="1" x14ac:dyDescent="0.2">
      <c r="A195" s="129" t="s">
        <v>117</v>
      </c>
      <c r="B195" s="135" t="s">
        <v>190</v>
      </c>
      <c r="C195" s="136" t="s">
        <v>201</v>
      </c>
      <c r="D195" s="146" t="s">
        <v>271</v>
      </c>
      <c r="E195" s="121">
        <v>3002</v>
      </c>
      <c r="F195" s="121">
        <v>1155</v>
      </c>
      <c r="G195" s="121">
        <v>2850</v>
      </c>
      <c r="H195" s="121">
        <v>0</v>
      </c>
      <c r="I195" s="137">
        <v>280</v>
      </c>
      <c r="J195" s="133">
        <v>39986.529981729393</v>
      </c>
      <c r="K195" s="121">
        <v>8508</v>
      </c>
      <c r="L195" s="131">
        <v>41.25</v>
      </c>
      <c r="M195" s="125">
        <v>0</v>
      </c>
      <c r="N195" s="125" t="s">
        <v>471</v>
      </c>
      <c r="O195" s="125" t="s">
        <v>471</v>
      </c>
      <c r="P195" s="122">
        <f t="shared" si="19"/>
        <v>4157</v>
      </c>
      <c r="Q195" s="122">
        <f t="shared" si="22"/>
        <v>0.5</v>
      </c>
      <c r="R195" s="123">
        <f t="shared" si="20"/>
        <v>0.48859896567936062</v>
      </c>
      <c r="S195" s="122">
        <f t="shared" si="23"/>
        <v>0.25</v>
      </c>
      <c r="T195" s="122">
        <f t="shared" si="24"/>
        <v>0.75</v>
      </c>
      <c r="U195" s="122">
        <f t="shared" si="25"/>
        <v>0.25</v>
      </c>
      <c r="V195" s="124">
        <f t="shared" si="21"/>
        <v>0.4375</v>
      </c>
      <c r="W195" s="125">
        <v>1</v>
      </c>
    </row>
    <row r="196" spans="1:25" s="125" customFormat="1" ht="10.5" customHeight="1" x14ac:dyDescent="0.2">
      <c r="A196" s="129" t="s">
        <v>117</v>
      </c>
      <c r="B196" s="135" t="s">
        <v>190</v>
      </c>
      <c r="C196" s="136" t="s">
        <v>203</v>
      </c>
      <c r="D196" s="146" t="s">
        <v>269</v>
      </c>
      <c r="E196" s="121">
        <v>1314</v>
      </c>
      <c r="F196" s="121">
        <v>248</v>
      </c>
      <c r="G196" s="121">
        <v>549</v>
      </c>
      <c r="H196" s="121">
        <v>0</v>
      </c>
      <c r="I196" s="137">
        <v>0</v>
      </c>
      <c r="J196" s="133">
        <v>8382.2401356059527</v>
      </c>
      <c r="K196" s="121">
        <v>1783</v>
      </c>
      <c r="L196" s="131">
        <v>46.98</v>
      </c>
      <c r="M196" s="125">
        <v>0</v>
      </c>
      <c r="N196" s="125" t="s">
        <v>471</v>
      </c>
      <c r="O196" s="125" t="s">
        <v>471</v>
      </c>
      <c r="P196" s="122">
        <f t="shared" si="19"/>
        <v>1562</v>
      </c>
      <c r="Q196" s="122">
        <f t="shared" si="22"/>
        <v>0.25</v>
      </c>
      <c r="R196" s="123">
        <f t="shared" si="20"/>
        <v>0.876051598429613</v>
      </c>
      <c r="S196" s="122">
        <f t="shared" si="23"/>
        <v>0.75</v>
      </c>
      <c r="T196" s="122">
        <f t="shared" si="24"/>
        <v>0.75</v>
      </c>
      <c r="U196" s="122">
        <f t="shared" si="25"/>
        <v>0</v>
      </c>
      <c r="V196" s="124">
        <f t="shared" si="21"/>
        <v>0.4375</v>
      </c>
      <c r="W196" s="125">
        <v>1</v>
      </c>
    </row>
    <row r="197" spans="1:25" s="125" customFormat="1" ht="10.5" customHeight="1" x14ac:dyDescent="0.2">
      <c r="A197" s="129" t="s">
        <v>117</v>
      </c>
      <c r="B197" s="135" t="s">
        <v>190</v>
      </c>
      <c r="C197" s="136" t="s">
        <v>204</v>
      </c>
      <c r="D197" s="146" t="s">
        <v>268</v>
      </c>
      <c r="E197" s="121">
        <v>1508</v>
      </c>
      <c r="F197" s="121">
        <v>304</v>
      </c>
      <c r="G197" s="121">
        <v>0</v>
      </c>
      <c r="H197" s="121">
        <v>0</v>
      </c>
      <c r="I197" s="137">
        <v>0</v>
      </c>
      <c r="J197" s="133">
        <v>17782.99122342758</v>
      </c>
      <c r="K197" s="121">
        <v>3784</v>
      </c>
      <c r="L197" s="131">
        <v>49.86</v>
      </c>
      <c r="M197" s="125">
        <v>0</v>
      </c>
      <c r="N197" s="125" t="s">
        <v>471</v>
      </c>
      <c r="O197" s="125" t="s">
        <v>471</v>
      </c>
      <c r="P197" s="122">
        <f t="shared" ref="P197:P205" si="26">SUM(E197:F197)-M197</f>
        <v>1812</v>
      </c>
      <c r="Q197" s="122">
        <f t="shared" si="22"/>
        <v>0.25</v>
      </c>
      <c r="R197" s="123">
        <f t="shared" ref="R197:R205" si="27">SUM(E197:F197)/K197</f>
        <v>0.47885835095137419</v>
      </c>
      <c r="S197" s="122">
        <f t="shared" si="23"/>
        <v>0.25</v>
      </c>
      <c r="T197" s="122">
        <f t="shared" si="24"/>
        <v>0.75</v>
      </c>
      <c r="U197" s="122">
        <f t="shared" si="25"/>
        <v>0</v>
      </c>
      <c r="V197" s="124">
        <f t="shared" ref="V197:V205" si="28">(Q197+S197+T197+U197)/4</f>
        <v>0.3125</v>
      </c>
      <c r="W197" s="125">
        <v>1</v>
      </c>
    </row>
    <row r="198" spans="1:25" s="125" customFormat="1" ht="10.5" customHeight="1" x14ac:dyDescent="0.2">
      <c r="A198" s="129" t="s">
        <v>117</v>
      </c>
      <c r="B198" s="135" t="s">
        <v>205</v>
      </c>
      <c r="C198" s="136" t="s">
        <v>207</v>
      </c>
      <c r="D198" s="146" t="s">
        <v>266</v>
      </c>
      <c r="E198" s="121">
        <v>952</v>
      </c>
      <c r="F198" s="121">
        <v>110</v>
      </c>
      <c r="G198" s="121">
        <v>0</v>
      </c>
      <c r="H198" s="121">
        <v>0</v>
      </c>
      <c r="I198" s="137">
        <v>0</v>
      </c>
      <c r="J198" s="133">
        <v>29522.779135511286</v>
      </c>
      <c r="K198" s="121">
        <v>6281</v>
      </c>
      <c r="L198" s="131">
        <v>43.16</v>
      </c>
      <c r="M198" s="125">
        <v>0</v>
      </c>
      <c r="N198" s="125" t="s">
        <v>471</v>
      </c>
      <c r="O198" s="125" t="s">
        <v>471</v>
      </c>
      <c r="P198" s="122">
        <f t="shared" si="26"/>
        <v>1062</v>
      </c>
      <c r="Q198" s="122">
        <f t="shared" ref="Q198:Q205" si="29">IF(P198&gt;9999,1,IF(P198&gt;4999,0.75,IF(P198&gt;2499,0.5,IF(P198&gt;999,0.25,0))))</f>
        <v>0.25</v>
      </c>
      <c r="R198" s="123">
        <f t="shared" si="27"/>
        <v>0.16908135647189937</v>
      </c>
      <c r="S198" s="122">
        <f t="shared" ref="S198:S205" si="30">IF(R198&gt;0.9999,1,IF(R198&gt;0.7499,0.75,IF(R198&gt;0.4999,0.5,IF(R198&gt;0.2499,0.25,0))))</f>
        <v>0</v>
      </c>
      <c r="T198" s="122">
        <f t="shared" ref="T198:T205" si="31">IF(L198&gt;49.99,1,IF(L198&gt;39.99,0.75,IF(L198&gt;29.99,0.5,IF(L198&gt;19.99,0.25,0))))</f>
        <v>0.75</v>
      </c>
      <c r="U198" s="122">
        <f t="shared" ref="U198:U205" si="32">IF(I198&gt;1999,1,IF(I198&gt;999,0.75,IF(I198&gt;499,0.5,IF(I198&gt;0,0.25,0))))</f>
        <v>0</v>
      </c>
      <c r="V198" s="124">
        <f t="shared" si="28"/>
        <v>0.25</v>
      </c>
    </row>
    <row r="199" spans="1:25" s="125" customFormat="1" ht="10.5" customHeight="1" x14ac:dyDescent="0.2">
      <c r="A199" s="129" t="s">
        <v>117</v>
      </c>
      <c r="B199" s="135" t="s">
        <v>205</v>
      </c>
      <c r="C199" s="136" t="s">
        <v>209</v>
      </c>
      <c r="D199" s="146" t="s">
        <v>264</v>
      </c>
      <c r="E199" s="121">
        <v>1186</v>
      </c>
      <c r="F199" s="121">
        <v>178</v>
      </c>
      <c r="G199" s="121">
        <v>0</v>
      </c>
      <c r="H199" s="121">
        <v>0</v>
      </c>
      <c r="I199" s="137">
        <v>0</v>
      </c>
      <c r="J199" s="133">
        <v>29302.098191887701</v>
      </c>
      <c r="K199" s="121">
        <v>6234</v>
      </c>
      <c r="L199" s="131">
        <v>37.58</v>
      </c>
      <c r="M199" s="125">
        <v>0</v>
      </c>
      <c r="N199" s="125" t="s">
        <v>471</v>
      </c>
      <c r="O199" s="125" t="s">
        <v>471</v>
      </c>
      <c r="P199" s="122">
        <f t="shared" si="26"/>
        <v>1364</v>
      </c>
      <c r="Q199" s="122">
        <f t="shared" si="29"/>
        <v>0.25</v>
      </c>
      <c r="R199" s="123">
        <f t="shared" si="27"/>
        <v>0.21880012832852103</v>
      </c>
      <c r="S199" s="122">
        <f t="shared" si="30"/>
        <v>0</v>
      </c>
      <c r="T199" s="122">
        <f t="shared" si="31"/>
        <v>0.5</v>
      </c>
      <c r="U199" s="122">
        <f t="shared" si="32"/>
        <v>0</v>
      </c>
      <c r="V199" s="124">
        <f t="shared" si="28"/>
        <v>0.1875</v>
      </c>
    </row>
    <row r="200" spans="1:25" s="125" customFormat="1" ht="10.5" customHeight="1" x14ac:dyDescent="0.2">
      <c r="A200" s="129" t="s">
        <v>117</v>
      </c>
      <c r="B200" s="135" t="s">
        <v>205</v>
      </c>
      <c r="C200" s="136" t="s">
        <v>210</v>
      </c>
      <c r="D200" s="146" t="s">
        <v>263</v>
      </c>
      <c r="E200" s="121">
        <v>809</v>
      </c>
      <c r="F200" s="121">
        <v>116</v>
      </c>
      <c r="G200" s="121">
        <v>0</v>
      </c>
      <c r="H200" s="121">
        <v>0</v>
      </c>
      <c r="I200" s="137">
        <v>0</v>
      </c>
      <c r="J200" s="133">
        <v>12261.198222824029</v>
      </c>
      <c r="K200" s="121">
        <v>2609</v>
      </c>
      <c r="L200" s="131">
        <v>31.7</v>
      </c>
      <c r="M200" s="125">
        <v>0</v>
      </c>
      <c r="N200" s="125" t="s">
        <v>471</v>
      </c>
      <c r="O200" s="125" t="s">
        <v>471</v>
      </c>
      <c r="P200" s="122">
        <f t="shared" si="26"/>
        <v>925</v>
      </c>
      <c r="Q200" s="122">
        <f t="shared" si="29"/>
        <v>0</v>
      </c>
      <c r="R200" s="123">
        <f t="shared" si="27"/>
        <v>0.35454197010348792</v>
      </c>
      <c r="S200" s="122">
        <f t="shared" si="30"/>
        <v>0.25</v>
      </c>
      <c r="T200" s="122">
        <f t="shared" si="31"/>
        <v>0.5</v>
      </c>
      <c r="U200" s="122">
        <f t="shared" si="32"/>
        <v>0</v>
      </c>
      <c r="V200" s="124">
        <f t="shared" si="28"/>
        <v>0.1875</v>
      </c>
    </row>
    <row r="201" spans="1:25" s="125" customFormat="1" ht="10.5" customHeight="1" x14ac:dyDescent="0.2">
      <c r="A201" s="129" t="s">
        <v>117</v>
      </c>
      <c r="B201" s="135" t="s">
        <v>205</v>
      </c>
      <c r="C201" s="136" t="s">
        <v>106</v>
      </c>
      <c r="D201" s="146" t="s">
        <v>261</v>
      </c>
      <c r="E201" s="121">
        <v>704</v>
      </c>
      <c r="F201" s="121">
        <v>25</v>
      </c>
      <c r="G201" s="121">
        <v>0</v>
      </c>
      <c r="H201" s="121">
        <v>0</v>
      </c>
      <c r="I201" s="137">
        <v>0</v>
      </c>
      <c r="J201" s="133">
        <v>23529.332199341956</v>
      </c>
      <c r="K201" s="121">
        <v>5006</v>
      </c>
      <c r="L201" s="131">
        <v>39.33</v>
      </c>
      <c r="M201" s="125">
        <v>0</v>
      </c>
      <c r="N201" s="125" t="s">
        <v>471</v>
      </c>
      <c r="O201" s="125" t="s">
        <v>471</v>
      </c>
      <c r="P201" s="122">
        <f t="shared" si="26"/>
        <v>729</v>
      </c>
      <c r="Q201" s="122">
        <f t="shared" si="29"/>
        <v>0</v>
      </c>
      <c r="R201" s="123">
        <f t="shared" si="27"/>
        <v>0.14562524970035956</v>
      </c>
      <c r="S201" s="122">
        <f t="shared" si="30"/>
        <v>0</v>
      </c>
      <c r="T201" s="122">
        <f t="shared" si="31"/>
        <v>0.5</v>
      </c>
      <c r="U201" s="122">
        <f t="shared" si="32"/>
        <v>0</v>
      </c>
      <c r="V201" s="124">
        <f t="shared" si="28"/>
        <v>0.125</v>
      </c>
    </row>
    <row r="202" spans="1:25" s="125" customFormat="1" ht="10.5" customHeight="1" x14ac:dyDescent="0.2">
      <c r="A202" s="129" t="s">
        <v>117</v>
      </c>
      <c r="B202" s="135" t="s">
        <v>205</v>
      </c>
      <c r="C202" s="136" t="s">
        <v>217</v>
      </c>
      <c r="D202" s="146" t="s">
        <v>255</v>
      </c>
      <c r="E202" s="121">
        <v>772</v>
      </c>
      <c r="F202" s="121">
        <v>27</v>
      </c>
      <c r="G202" s="121">
        <v>0</v>
      </c>
      <c r="H202" s="121">
        <v>0</v>
      </c>
      <c r="I202" s="137">
        <v>0</v>
      </c>
      <c r="J202" s="133">
        <v>25954.760140475857</v>
      </c>
      <c r="K202" s="121">
        <v>5522</v>
      </c>
      <c r="L202" s="131">
        <v>42.73</v>
      </c>
      <c r="M202" s="125">
        <v>0</v>
      </c>
      <c r="N202" s="125" t="s">
        <v>471</v>
      </c>
      <c r="O202" s="125" t="s">
        <v>471</v>
      </c>
      <c r="P202" s="122">
        <f t="shared" si="26"/>
        <v>799</v>
      </c>
      <c r="Q202" s="122">
        <f t="shared" si="29"/>
        <v>0</v>
      </c>
      <c r="R202" s="123">
        <f t="shared" si="27"/>
        <v>0.14469395146685984</v>
      </c>
      <c r="S202" s="122">
        <f t="shared" si="30"/>
        <v>0</v>
      </c>
      <c r="T202" s="122">
        <f t="shared" si="31"/>
        <v>0.75</v>
      </c>
      <c r="U202" s="122">
        <f t="shared" si="32"/>
        <v>0</v>
      </c>
      <c r="V202" s="124">
        <f t="shared" si="28"/>
        <v>0.1875</v>
      </c>
    </row>
    <row r="203" spans="1:25" s="125" customFormat="1" ht="10.5" customHeight="1" x14ac:dyDescent="0.2">
      <c r="A203" s="129" t="s">
        <v>117</v>
      </c>
      <c r="B203" s="135" t="s">
        <v>205</v>
      </c>
      <c r="C203" s="136" t="s">
        <v>218</v>
      </c>
      <c r="D203" s="146" t="s">
        <v>253</v>
      </c>
      <c r="E203" s="121">
        <v>560</v>
      </c>
      <c r="F203" s="121">
        <v>77</v>
      </c>
      <c r="G203" s="121">
        <v>0</v>
      </c>
      <c r="H203" s="121">
        <v>0</v>
      </c>
      <c r="I203" s="137">
        <v>0</v>
      </c>
      <c r="J203" s="133">
        <v>14512.350091657068</v>
      </c>
      <c r="K203" s="121">
        <v>3088</v>
      </c>
      <c r="L203" s="131">
        <v>33.64</v>
      </c>
      <c r="M203" s="125">
        <v>0</v>
      </c>
      <c r="N203" s="125" t="s">
        <v>471</v>
      </c>
      <c r="O203" s="125" t="s">
        <v>471</v>
      </c>
      <c r="P203" s="122">
        <f t="shared" si="26"/>
        <v>637</v>
      </c>
      <c r="Q203" s="122">
        <f t="shared" si="29"/>
        <v>0</v>
      </c>
      <c r="R203" s="123">
        <f t="shared" si="27"/>
        <v>0.20628238341968913</v>
      </c>
      <c r="S203" s="122">
        <f t="shared" si="30"/>
        <v>0</v>
      </c>
      <c r="T203" s="122">
        <f t="shared" si="31"/>
        <v>0.5</v>
      </c>
      <c r="U203" s="122">
        <f t="shared" si="32"/>
        <v>0</v>
      </c>
      <c r="V203" s="124">
        <f t="shared" si="28"/>
        <v>0.125</v>
      </c>
    </row>
    <row r="204" spans="1:25" s="125" customFormat="1" ht="10.5" customHeight="1" x14ac:dyDescent="0.2">
      <c r="A204" s="129" t="s">
        <v>117</v>
      </c>
      <c r="B204" s="135" t="s">
        <v>205</v>
      </c>
      <c r="C204" s="136" t="s">
        <v>220</v>
      </c>
      <c r="D204" s="146" t="s">
        <v>251</v>
      </c>
      <c r="E204" s="121">
        <v>874</v>
      </c>
      <c r="F204" s="121">
        <v>135</v>
      </c>
      <c r="G204" s="121">
        <v>0</v>
      </c>
      <c r="H204" s="121">
        <v>0</v>
      </c>
      <c r="I204" s="137">
        <v>130</v>
      </c>
      <c r="J204" s="133">
        <v>12694.310355169369</v>
      </c>
      <c r="K204" s="121">
        <v>2701</v>
      </c>
      <c r="L204" s="131">
        <v>38.06</v>
      </c>
      <c r="M204" s="125">
        <v>0</v>
      </c>
      <c r="N204" s="125" t="s">
        <v>471</v>
      </c>
      <c r="O204" s="125" t="s">
        <v>471</v>
      </c>
      <c r="P204" s="122">
        <f t="shared" si="26"/>
        <v>1009</v>
      </c>
      <c r="Q204" s="122">
        <f t="shared" si="29"/>
        <v>0.25</v>
      </c>
      <c r="R204" s="123">
        <f t="shared" si="27"/>
        <v>0.3735653461680859</v>
      </c>
      <c r="S204" s="122">
        <f t="shared" si="30"/>
        <v>0.25</v>
      </c>
      <c r="T204" s="122">
        <f t="shared" si="31"/>
        <v>0.5</v>
      </c>
      <c r="U204" s="122">
        <f t="shared" si="32"/>
        <v>0.25</v>
      </c>
      <c r="V204" s="124">
        <f t="shared" si="28"/>
        <v>0.3125</v>
      </c>
      <c r="W204" s="125">
        <v>1</v>
      </c>
    </row>
    <row r="205" spans="1:25" s="125" customFormat="1" ht="10.5" customHeight="1" x14ac:dyDescent="0.2">
      <c r="A205" s="129" t="s">
        <v>117</v>
      </c>
      <c r="B205" s="135" t="s">
        <v>205</v>
      </c>
      <c r="C205" s="136" t="s">
        <v>112</v>
      </c>
      <c r="D205" s="146" t="s">
        <v>250</v>
      </c>
      <c r="E205" s="121">
        <v>1770</v>
      </c>
      <c r="F205" s="121">
        <v>102</v>
      </c>
      <c r="G205" s="121">
        <v>0</v>
      </c>
      <c r="H205" s="121">
        <v>0</v>
      </c>
      <c r="I205" s="137">
        <v>0</v>
      </c>
      <c r="J205" s="133">
        <v>42703.82502988779</v>
      </c>
      <c r="K205" s="121">
        <v>9086</v>
      </c>
      <c r="L205" s="131">
        <v>36.83</v>
      </c>
      <c r="M205" s="125">
        <v>0</v>
      </c>
      <c r="N205" s="125" t="s">
        <v>471</v>
      </c>
      <c r="O205" s="125" t="s">
        <v>471</v>
      </c>
      <c r="P205" s="122">
        <f t="shared" si="26"/>
        <v>1872</v>
      </c>
      <c r="Q205" s="122">
        <f t="shared" si="29"/>
        <v>0.25</v>
      </c>
      <c r="R205" s="123">
        <f t="shared" si="27"/>
        <v>0.20603125687871451</v>
      </c>
      <c r="S205" s="122">
        <f t="shared" si="30"/>
        <v>0</v>
      </c>
      <c r="T205" s="122">
        <f t="shared" si="31"/>
        <v>0.5</v>
      </c>
      <c r="U205" s="122">
        <f t="shared" si="32"/>
        <v>0</v>
      </c>
      <c r="V205" s="124">
        <f t="shared" si="28"/>
        <v>0.1875</v>
      </c>
    </row>
    <row r="206" spans="1:25" s="91" customFormat="1" ht="10.5" customHeight="1" x14ac:dyDescent="0.25">
      <c r="D206" s="147"/>
      <c r="H206" s="116"/>
      <c r="J206" s="117"/>
      <c r="K206" s="118"/>
      <c r="P206" s="119"/>
      <c r="Q206" s="119"/>
      <c r="X206"/>
      <c r="Y206" s="21"/>
    </row>
    <row r="207" spans="1:25" s="91" customFormat="1" x14ac:dyDescent="0.25">
      <c r="D207" s="147"/>
      <c r="H207" s="116"/>
      <c r="J207" s="117"/>
      <c r="K207" s="118"/>
      <c r="P207" s="119"/>
      <c r="Q207" s="119"/>
      <c r="X207"/>
      <c r="Y207" s="21"/>
    </row>
    <row r="208" spans="1:25" x14ac:dyDescent="0.25">
      <c r="H208" s="4"/>
      <c r="J208" s="114"/>
      <c r="K208" s="53"/>
    </row>
    <row r="209" spans="5:11" x14ac:dyDescent="0.25">
      <c r="H209" s="4"/>
      <c r="J209" s="114"/>
    </row>
    <row r="210" spans="5:11" x14ac:dyDescent="0.25">
      <c r="H210" s="4"/>
      <c r="J210" s="114"/>
      <c r="K210" s="53"/>
    </row>
    <row r="211" spans="5:11" x14ac:dyDescent="0.25">
      <c r="H211" s="4"/>
      <c r="J211" s="114"/>
      <c r="K211" s="53"/>
    </row>
    <row r="212" spans="5:11" x14ac:dyDescent="0.25">
      <c r="E212"/>
      <c r="F212"/>
      <c r="G212"/>
      <c r="H212" s="4"/>
      <c r="J212" s="114"/>
      <c r="K212" s="53"/>
    </row>
    <row r="213" spans="5:11" x14ac:dyDescent="0.25">
      <c r="E213"/>
      <c r="F213"/>
      <c r="G213"/>
      <c r="H213" s="4"/>
      <c r="J213" s="114"/>
      <c r="K213" s="53"/>
    </row>
    <row r="214" spans="5:11" x14ac:dyDescent="0.25">
      <c r="H214" s="4"/>
      <c r="J214" s="114"/>
      <c r="K214" s="53"/>
    </row>
    <row r="215" spans="5:11" x14ac:dyDescent="0.25">
      <c r="H215" s="4"/>
      <c r="J215" s="114"/>
      <c r="K215" s="53"/>
    </row>
    <row r="216" spans="5:11" x14ac:dyDescent="0.25">
      <c r="H216" s="4"/>
      <c r="J216" s="114"/>
      <c r="K216" s="53"/>
    </row>
    <row r="217" spans="5:11" x14ac:dyDescent="0.25">
      <c r="H217" s="4"/>
      <c r="J217" s="114"/>
      <c r="K217" s="53"/>
    </row>
    <row r="218" spans="5:11" x14ac:dyDescent="0.25">
      <c r="H218" s="115"/>
      <c r="J218" s="114"/>
      <c r="K218" s="53"/>
    </row>
  </sheetData>
  <autoFilter ref="A4:Y205"/>
  <sortState ref="A5:V205">
    <sortCondition ref="A5:A205"/>
    <sortCondition ref="B5:B205"/>
    <sortCondition ref="C5:C205"/>
  </sortState>
  <mergeCells count="9">
    <mergeCell ref="G2:I2"/>
    <mergeCell ref="E1:I1"/>
    <mergeCell ref="M1:O1"/>
    <mergeCell ref="P1:S1"/>
    <mergeCell ref="T1:U1"/>
    <mergeCell ref="P2:Q2"/>
    <mergeCell ref="R2:S2"/>
    <mergeCell ref="J1:L1"/>
    <mergeCell ref="M2:O2"/>
  </mergeCells>
  <conditionalFormatting sqref="R5:R205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:U20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{28193F0E-E158-4483-B54C-2DAF7E6C4604}</x14:id>
        </ext>
      </extLst>
    </cfRule>
  </conditionalFormatting>
  <conditionalFormatting sqref="V1:V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{0D6E1829-824B-4CD7-AFCA-745360383C46}</x14:id>
        </ext>
      </extLst>
    </cfRule>
  </conditionalFormatting>
  <conditionalFormatting sqref="Q5:Q205">
    <cfRule type="dataBar" priority="7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{95ACBEAB-94B6-44AA-9065-7555CCF9BD62}</x14:id>
        </ext>
      </extLst>
    </cfRule>
  </conditionalFormatting>
  <conditionalFormatting sqref="Q4">
    <cfRule type="dataBar" priority="7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{0A0AABC6-40C6-4580-A4BA-F5865ACC3703}</x14:id>
        </ext>
      </extLst>
    </cfRule>
  </conditionalFormatting>
  <conditionalFormatting sqref="Q3">
    <cfRule type="dataBar" priority="7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{E2090D67-7FE6-435B-8A35-5338D9185EF8}</x14:id>
        </ext>
      </extLst>
    </cfRule>
  </conditionalFormatting>
  <conditionalFormatting sqref="Q206:Q1048576">
    <cfRule type="colorScale" priority="7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:S205">
    <cfRule type="dataBar" priority="7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{13943926-C671-48B6-A297-393F5A876475}</x14:id>
        </ext>
      </extLst>
    </cfRule>
  </conditionalFormatting>
  <conditionalFormatting sqref="T1">
    <cfRule type="colorScale" priority="7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T205">
    <cfRule type="dataBar" priority="7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{D3A27012-9D4F-48F2-BAAE-CACB61B5A160}</x14:id>
        </ext>
      </extLst>
    </cfRule>
  </conditionalFormatting>
  <pageMargins left="0.7" right="0.7" top="0.75" bottom="0.75" header="0.3" footer="0.3"/>
  <pageSetup orientation="portrait" r:id="rId1"/>
  <ignoredErrors>
    <ignoredError sqref="R101:R116 P13 P14:P32 P33:P55 P192 P193:P205 P56:P81 P82:P90 P91:P106 P107:P117" formulaRange="1"/>
    <ignoredError sqref="D5:D205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193F0E-E158-4483-B54C-2DAF7E6C460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U5:U205</xm:sqref>
        </x14:conditionalFormatting>
        <x14:conditionalFormatting xmlns:xm="http://schemas.microsoft.com/office/excel/2006/main">
          <x14:cfRule type="dataBar" id="{0D6E1829-824B-4CD7-AFCA-745360383C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95ACBEAB-94B6-44AA-9065-7555CCF9BD6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Q5:Q205</xm:sqref>
        </x14:conditionalFormatting>
        <x14:conditionalFormatting xmlns:xm="http://schemas.microsoft.com/office/excel/2006/main">
          <x14:cfRule type="dataBar" id="{0A0AABC6-40C6-4580-A4BA-F5865ACC37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Q4</xm:sqref>
        </x14:conditionalFormatting>
        <x14:conditionalFormatting xmlns:xm="http://schemas.microsoft.com/office/excel/2006/main">
          <x14:cfRule type="dataBar" id="{E2090D67-7FE6-435B-8A35-5338D9185E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Q3</xm:sqref>
        </x14:conditionalFormatting>
        <x14:conditionalFormatting xmlns:xm="http://schemas.microsoft.com/office/excel/2006/main">
          <x14:cfRule type="dataBar" id="{13943926-C671-48B6-A297-393F5A8764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S5:S205</xm:sqref>
        </x14:conditionalFormatting>
        <x14:conditionalFormatting xmlns:xm="http://schemas.microsoft.com/office/excel/2006/main">
          <x14:cfRule type="dataBar" id="{D3A27012-9D4F-48F2-BAAE-CACB61B5A1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T5:T205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6"/>
  <sheetViews>
    <sheetView workbookViewId="0"/>
  </sheetViews>
  <sheetFormatPr defaultRowHeight="15" x14ac:dyDescent="0.25"/>
  <cols>
    <col min="1" max="1" width="24.85546875" bestFit="1" customWidth="1"/>
    <col min="2" max="2" width="12.140625" customWidth="1"/>
    <col min="3" max="3" width="15.5703125" customWidth="1"/>
    <col min="4" max="4" width="13" style="21" customWidth="1"/>
    <col min="5" max="8" width="10.42578125" customWidth="1"/>
    <col min="9" max="10" width="10.42578125" style="21" customWidth="1"/>
    <col min="11" max="11" width="11.85546875" style="21" customWidth="1"/>
    <col min="12" max="12" width="9.42578125" customWidth="1"/>
    <col min="13" max="13" width="8" customWidth="1"/>
    <col min="14" max="14" width="14.85546875" style="12" customWidth="1"/>
    <col min="15" max="17" width="9.140625" customWidth="1"/>
  </cols>
  <sheetData>
    <row r="1" spans="1:17" s="92" customFormat="1" ht="15" customHeight="1" x14ac:dyDescent="0.25">
      <c r="A1" s="21" t="s">
        <v>584</v>
      </c>
      <c r="E1" s="171" t="s">
        <v>562</v>
      </c>
      <c r="F1" s="171"/>
      <c r="G1" s="171"/>
      <c r="H1" s="171"/>
      <c r="I1" s="171"/>
      <c r="J1" s="171"/>
      <c r="K1" s="172"/>
      <c r="L1" s="177" t="s">
        <v>478</v>
      </c>
      <c r="M1" s="177"/>
      <c r="N1" s="177"/>
      <c r="O1" s="168" t="s">
        <v>481</v>
      </c>
      <c r="P1" s="169"/>
      <c r="Q1" s="169"/>
    </row>
    <row r="2" spans="1:17" s="56" customFormat="1" ht="33.75" x14ac:dyDescent="0.2">
      <c r="E2" s="176" t="s">
        <v>464</v>
      </c>
      <c r="F2" s="176"/>
      <c r="G2" s="167" t="s">
        <v>550</v>
      </c>
      <c r="H2" s="167"/>
      <c r="I2" s="173" t="s">
        <v>484</v>
      </c>
      <c r="J2" s="174"/>
      <c r="K2" s="175"/>
      <c r="L2" s="166" t="s">
        <v>462</v>
      </c>
      <c r="M2" s="166"/>
      <c r="N2" s="93" t="s">
        <v>560</v>
      </c>
      <c r="O2" s="170" t="s">
        <v>470</v>
      </c>
      <c r="P2" s="170"/>
      <c r="Q2" s="170"/>
    </row>
    <row r="3" spans="1:17" s="99" customFormat="1" ht="45" x14ac:dyDescent="0.2">
      <c r="A3" s="94" t="s">
        <v>0</v>
      </c>
      <c r="B3" s="94" t="s">
        <v>1</v>
      </c>
      <c r="C3" s="94" t="s">
        <v>2</v>
      </c>
      <c r="D3" s="94" t="s">
        <v>551</v>
      </c>
      <c r="E3" s="95" t="s">
        <v>222</v>
      </c>
      <c r="F3" s="95" t="s">
        <v>223</v>
      </c>
      <c r="G3" s="96" t="s">
        <v>224</v>
      </c>
      <c r="H3" s="96" t="s">
        <v>225</v>
      </c>
      <c r="I3" s="37" t="s">
        <v>485</v>
      </c>
      <c r="J3" s="37" t="s">
        <v>486</v>
      </c>
      <c r="K3" s="95" t="s">
        <v>563</v>
      </c>
      <c r="L3" s="97" t="s">
        <v>463</v>
      </c>
      <c r="M3" s="97" t="s">
        <v>461</v>
      </c>
      <c r="N3" s="93" t="s">
        <v>549</v>
      </c>
      <c r="O3" s="98" t="s">
        <v>472</v>
      </c>
      <c r="P3" s="98" t="s">
        <v>473</v>
      </c>
      <c r="Q3" s="98" t="s">
        <v>480</v>
      </c>
    </row>
    <row r="4" spans="1:17" s="75" customFormat="1" ht="11.25" x14ac:dyDescent="0.2">
      <c r="A4" s="3" t="s">
        <v>4</v>
      </c>
      <c r="B4" s="3" t="s">
        <v>5</v>
      </c>
      <c r="C4" s="88" t="s">
        <v>6</v>
      </c>
      <c r="D4" s="88" t="s">
        <v>459</v>
      </c>
      <c r="E4" s="1">
        <v>1846</v>
      </c>
      <c r="F4" s="1">
        <v>3324</v>
      </c>
      <c r="G4" s="1">
        <v>2065</v>
      </c>
      <c r="H4" s="1">
        <v>2797</v>
      </c>
      <c r="I4" s="1">
        <v>2065</v>
      </c>
      <c r="J4" s="1">
        <v>2797</v>
      </c>
      <c r="K4" s="1">
        <v>393</v>
      </c>
      <c r="L4" s="1">
        <v>25181.99609834293</v>
      </c>
      <c r="M4" s="1">
        <v>5358</v>
      </c>
      <c r="N4" s="89">
        <v>48.88</v>
      </c>
      <c r="O4" s="75">
        <f>SUM(P4:Q4)</f>
        <v>617</v>
      </c>
      <c r="P4" s="75">
        <v>0</v>
      </c>
      <c r="Q4" s="75">
        <v>617</v>
      </c>
    </row>
    <row r="5" spans="1:17" s="75" customFormat="1" ht="11.25" x14ac:dyDescent="0.2">
      <c r="A5" s="3" t="s">
        <v>4</v>
      </c>
      <c r="B5" s="3" t="s">
        <v>5</v>
      </c>
      <c r="C5" s="88" t="s">
        <v>7</v>
      </c>
      <c r="D5" s="88" t="s">
        <v>458</v>
      </c>
      <c r="E5" s="1">
        <v>893</v>
      </c>
      <c r="F5" s="1">
        <v>4809</v>
      </c>
      <c r="G5" s="1">
        <v>3007</v>
      </c>
      <c r="H5" s="1">
        <v>2593</v>
      </c>
      <c r="I5" s="1">
        <v>3007</v>
      </c>
      <c r="J5" s="1">
        <v>2593</v>
      </c>
      <c r="K5" s="1">
        <v>0</v>
      </c>
      <c r="L5" s="1">
        <v>28633.084488759261</v>
      </c>
      <c r="M5" s="1">
        <v>6092</v>
      </c>
      <c r="N5" s="89">
        <v>52.68</v>
      </c>
      <c r="O5" s="75">
        <f t="shared" ref="O5:O68" si="0">SUM(P5:Q5)</f>
        <v>2420</v>
      </c>
      <c r="P5" s="75">
        <v>749</v>
      </c>
      <c r="Q5" s="75">
        <v>1671</v>
      </c>
    </row>
    <row r="6" spans="1:17" s="75" customFormat="1" ht="11.25" x14ac:dyDescent="0.2">
      <c r="A6" s="3" t="s">
        <v>4</v>
      </c>
      <c r="B6" s="3" t="s">
        <v>5</v>
      </c>
      <c r="C6" s="88" t="s">
        <v>8</v>
      </c>
      <c r="D6" s="88" t="s">
        <v>457</v>
      </c>
      <c r="E6" s="1">
        <v>3608</v>
      </c>
      <c r="F6" s="1">
        <v>4673</v>
      </c>
      <c r="G6" s="1">
        <v>760</v>
      </c>
      <c r="H6" s="1">
        <v>982</v>
      </c>
      <c r="I6" s="1">
        <v>760</v>
      </c>
      <c r="J6" s="1">
        <v>982</v>
      </c>
      <c r="K6" s="1">
        <v>0</v>
      </c>
      <c r="L6" s="1">
        <v>40072.842405252188</v>
      </c>
      <c r="M6" s="1">
        <v>8526</v>
      </c>
      <c r="N6" s="89">
        <v>39.58</v>
      </c>
      <c r="O6" s="75">
        <f t="shared" si="0"/>
        <v>4141</v>
      </c>
      <c r="P6" s="75">
        <v>2360</v>
      </c>
      <c r="Q6" s="75">
        <v>1781</v>
      </c>
    </row>
    <row r="7" spans="1:17" s="75" customFormat="1" ht="11.25" x14ac:dyDescent="0.2">
      <c r="A7" s="3" t="s">
        <v>4</v>
      </c>
      <c r="B7" s="3" t="s">
        <v>5</v>
      </c>
      <c r="C7" s="88" t="s">
        <v>9</v>
      </c>
      <c r="D7" s="88" t="s">
        <v>456</v>
      </c>
      <c r="E7" s="1">
        <v>2700</v>
      </c>
      <c r="F7" s="1">
        <v>3840</v>
      </c>
      <c r="G7" s="1">
        <v>2505</v>
      </c>
      <c r="H7" s="1">
        <v>2498</v>
      </c>
      <c r="I7" s="1">
        <v>2505</v>
      </c>
      <c r="J7" s="1">
        <v>2498</v>
      </c>
      <c r="K7" s="1">
        <v>1305</v>
      </c>
      <c r="L7" s="1">
        <v>31912.565982397711</v>
      </c>
      <c r="M7" s="1">
        <v>6790</v>
      </c>
      <c r="N7" s="89">
        <v>45.72</v>
      </c>
      <c r="O7" s="75">
        <f t="shared" si="0"/>
        <v>179</v>
      </c>
      <c r="P7" s="75">
        <v>74</v>
      </c>
      <c r="Q7" s="75">
        <v>105</v>
      </c>
    </row>
    <row r="8" spans="1:17" s="75" customFormat="1" ht="11.25" x14ac:dyDescent="0.2">
      <c r="A8" s="3" t="s">
        <v>4</v>
      </c>
      <c r="B8" s="3" t="s">
        <v>5</v>
      </c>
      <c r="C8" s="88" t="s">
        <v>10</v>
      </c>
      <c r="D8" s="88" t="s">
        <v>455</v>
      </c>
      <c r="E8" s="1">
        <v>1914</v>
      </c>
      <c r="F8" s="1">
        <v>282</v>
      </c>
      <c r="G8" s="1">
        <v>2184</v>
      </c>
      <c r="H8" s="1">
        <v>192</v>
      </c>
      <c r="I8" s="1">
        <v>2101</v>
      </c>
      <c r="J8" s="1">
        <v>260</v>
      </c>
      <c r="K8" s="1">
        <v>474</v>
      </c>
      <c r="L8" s="1">
        <v>17857.645295375758</v>
      </c>
      <c r="M8" s="1">
        <v>3799</v>
      </c>
      <c r="N8" s="89">
        <v>47.04</v>
      </c>
      <c r="O8" s="75">
        <f t="shared" si="0"/>
        <v>0</v>
      </c>
      <c r="P8" s="75" t="s">
        <v>471</v>
      </c>
      <c r="Q8" s="75" t="s">
        <v>471</v>
      </c>
    </row>
    <row r="9" spans="1:17" s="75" customFormat="1" ht="11.25" x14ac:dyDescent="0.2">
      <c r="A9" s="3" t="s">
        <v>4</v>
      </c>
      <c r="B9" s="3" t="s">
        <v>5</v>
      </c>
      <c r="C9" s="88" t="s">
        <v>11</v>
      </c>
      <c r="D9" s="88" t="s">
        <v>454</v>
      </c>
      <c r="E9" s="1">
        <v>4284</v>
      </c>
      <c r="F9" s="1">
        <v>671</v>
      </c>
      <c r="G9" s="1">
        <v>3535</v>
      </c>
      <c r="H9" s="1">
        <v>507</v>
      </c>
      <c r="I9" s="1">
        <v>3242</v>
      </c>
      <c r="J9" s="1">
        <v>589</v>
      </c>
      <c r="K9" s="1">
        <v>533</v>
      </c>
      <c r="L9" s="1">
        <v>47669.86919757806</v>
      </c>
      <c r="M9" s="1">
        <v>10143</v>
      </c>
      <c r="N9" s="89">
        <v>39.590000000000003</v>
      </c>
      <c r="O9" s="75">
        <f t="shared" si="0"/>
        <v>0</v>
      </c>
      <c r="P9" s="75" t="s">
        <v>471</v>
      </c>
      <c r="Q9" s="75" t="s">
        <v>471</v>
      </c>
    </row>
    <row r="10" spans="1:17" s="75" customFormat="1" ht="11.25" x14ac:dyDescent="0.2">
      <c r="A10" s="3" t="s">
        <v>4</v>
      </c>
      <c r="B10" s="3" t="s">
        <v>5</v>
      </c>
      <c r="C10" s="88" t="s">
        <v>12</v>
      </c>
      <c r="D10" s="88" t="s">
        <v>453</v>
      </c>
      <c r="E10" s="1">
        <v>7242</v>
      </c>
      <c r="F10" s="1">
        <v>2717</v>
      </c>
      <c r="G10" s="1">
        <v>9292</v>
      </c>
      <c r="H10" s="1">
        <v>2115</v>
      </c>
      <c r="I10" s="1">
        <v>7705</v>
      </c>
      <c r="J10" s="1">
        <v>2115</v>
      </c>
      <c r="K10" s="1">
        <v>1589</v>
      </c>
      <c r="L10" s="1">
        <v>78559.110617594837</v>
      </c>
      <c r="M10" s="1">
        <v>16715</v>
      </c>
      <c r="N10" s="89">
        <v>24.86</v>
      </c>
      <c r="O10" s="75">
        <f t="shared" si="0"/>
        <v>406</v>
      </c>
      <c r="P10" s="75">
        <v>0</v>
      </c>
      <c r="Q10" s="75">
        <v>406</v>
      </c>
    </row>
    <row r="11" spans="1:17" s="75" customFormat="1" ht="11.25" x14ac:dyDescent="0.2">
      <c r="A11" s="3" t="s">
        <v>4</v>
      </c>
      <c r="B11" s="3" t="s">
        <v>5</v>
      </c>
      <c r="C11" s="88" t="s">
        <v>13</v>
      </c>
      <c r="D11" s="88" t="s">
        <v>452</v>
      </c>
      <c r="E11" s="1">
        <v>2122</v>
      </c>
      <c r="F11" s="1">
        <v>768</v>
      </c>
      <c r="G11" s="1">
        <v>2047</v>
      </c>
      <c r="H11" s="1">
        <v>529</v>
      </c>
      <c r="I11" s="1">
        <v>2074</v>
      </c>
      <c r="J11" s="1">
        <v>529</v>
      </c>
      <c r="K11" s="1">
        <v>0</v>
      </c>
      <c r="L11" s="1">
        <v>15284.594646755409</v>
      </c>
      <c r="M11" s="1">
        <v>3252</v>
      </c>
      <c r="N11" s="89">
        <v>39.090000000000003</v>
      </c>
      <c r="O11" s="75">
        <f t="shared" si="0"/>
        <v>159</v>
      </c>
      <c r="P11" s="75">
        <v>159</v>
      </c>
      <c r="Q11" s="75">
        <v>0</v>
      </c>
    </row>
    <row r="12" spans="1:17" s="75" customFormat="1" ht="11.25" x14ac:dyDescent="0.2">
      <c r="A12" s="3" t="s">
        <v>4</v>
      </c>
      <c r="B12" s="3" t="s">
        <v>5</v>
      </c>
      <c r="C12" s="88" t="s">
        <v>14</v>
      </c>
      <c r="D12" s="88" t="s">
        <v>451</v>
      </c>
      <c r="E12" s="1">
        <v>1450</v>
      </c>
      <c r="F12" s="1">
        <v>3122</v>
      </c>
      <c r="G12" s="1">
        <v>2694</v>
      </c>
      <c r="H12" s="1">
        <v>2888</v>
      </c>
      <c r="I12" s="1">
        <v>3295</v>
      </c>
      <c r="J12" s="1">
        <v>3655</v>
      </c>
      <c r="K12" s="1">
        <v>0</v>
      </c>
      <c r="L12" s="1">
        <v>29483.749351314596</v>
      </c>
      <c r="M12" s="1">
        <v>6273</v>
      </c>
      <c r="N12" s="89">
        <v>62.33</v>
      </c>
      <c r="O12" s="75">
        <f t="shared" si="0"/>
        <v>2206</v>
      </c>
      <c r="P12" s="75">
        <v>148</v>
      </c>
      <c r="Q12" s="75">
        <v>2058</v>
      </c>
    </row>
    <row r="13" spans="1:17" s="75" customFormat="1" ht="11.25" x14ac:dyDescent="0.2">
      <c r="A13" s="3" t="s">
        <v>4</v>
      </c>
      <c r="B13" s="3" t="s">
        <v>5</v>
      </c>
      <c r="C13" s="88" t="s">
        <v>15</v>
      </c>
      <c r="D13" s="88" t="s">
        <v>450</v>
      </c>
      <c r="E13" s="1">
        <v>1426</v>
      </c>
      <c r="F13" s="1">
        <v>2138</v>
      </c>
      <c r="G13" s="1">
        <v>2209</v>
      </c>
      <c r="H13" s="1">
        <v>1807</v>
      </c>
      <c r="I13" s="1">
        <v>2036</v>
      </c>
      <c r="J13" s="1">
        <v>1804</v>
      </c>
      <c r="K13" s="1">
        <v>0</v>
      </c>
      <c r="L13" s="1">
        <v>19127.32577092246</v>
      </c>
      <c r="M13" s="1">
        <v>4070</v>
      </c>
      <c r="N13" s="89">
        <v>63.34</v>
      </c>
      <c r="O13" s="75">
        <f t="shared" si="0"/>
        <v>1777</v>
      </c>
      <c r="P13" s="75">
        <v>576</v>
      </c>
      <c r="Q13" s="75">
        <v>1201</v>
      </c>
    </row>
    <row r="14" spans="1:17" s="75" customFormat="1" ht="11.25" x14ac:dyDescent="0.2">
      <c r="A14" s="3" t="s">
        <v>4</v>
      </c>
      <c r="B14" s="3" t="s">
        <v>5</v>
      </c>
      <c r="C14" s="88" t="s">
        <v>16</v>
      </c>
      <c r="D14" s="88" t="s">
        <v>449</v>
      </c>
      <c r="E14" s="1">
        <v>3152</v>
      </c>
      <c r="F14" s="1">
        <v>1144</v>
      </c>
      <c r="G14" s="1">
        <v>3955</v>
      </c>
      <c r="H14" s="1">
        <v>744</v>
      </c>
      <c r="I14" s="1">
        <v>4203</v>
      </c>
      <c r="J14" s="1">
        <v>696</v>
      </c>
      <c r="K14" s="1">
        <v>802</v>
      </c>
      <c r="L14" s="1">
        <v>26805.418397922545</v>
      </c>
      <c r="M14" s="1">
        <v>5703</v>
      </c>
      <c r="N14" s="89">
        <v>48.94</v>
      </c>
      <c r="O14" s="75">
        <f t="shared" si="0"/>
        <v>274</v>
      </c>
      <c r="P14" s="75">
        <v>80</v>
      </c>
      <c r="Q14" s="75">
        <v>194</v>
      </c>
    </row>
    <row r="15" spans="1:17" s="75" customFormat="1" ht="11.25" x14ac:dyDescent="0.2">
      <c r="A15" s="3" t="s">
        <v>4</v>
      </c>
      <c r="B15" s="3" t="s">
        <v>5</v>
      </c>
      <c r="C15" s="88" t="s">
        <v>17</v>
      </c>
      <c r="D15" s="88" t="s">
        <v>448</v>
      </c>
      <c r="E15" s="1">
        <v>441</v>
      </c>
      <c r="F15" s="1">
        <v>158</v>
      </c>
      <c r="G15" s="1">
        <v>1763</v>
      </c>
      <c r="H15" s="1">
        <v>153</v>
      </c>
      <c r="I15" s="1">
        <v>2990</v>
      </c>
      <c r="J15" s="1">
        <v>153</v>
      </c>
      <c r="K15" s="1">
        <v>402</v>
      </c>
      <c r="L15" s="1">
        <v>48229.960418963499</v>
      </c>
      <c r="M15" s="1">
        <v>10262</v>
      </c>
      <c r="N15" s="89">
        <v>24.75</v>
      </c>
      <c r="O15" s="75">
        <f t="shared" si="0"/>
        <v>0</v>
      </c>
      <c r="P15" s="75" t="s">
        <v>471</v>
      </c>
      <c r="Q15" s="75" t="s">
        <v>471</v>
      </c>
    </row>
    <row r="16" spans="1:17" s="75" customFormat="1" ht="11.25" x14ac:dyDescent="0.2">
      <c r="A16" s="3" t="s">
        <v>4</v>
      </c>
      <c r="B16" s="3" t="s">
        <v>5</v>
      </c>
      <c r="C16" s="88" t="s">
        <v>18</v>
      </c>
      <c r="D16" s="88" t="s">
        <v>447</v>
      </c>
      <c r="E16" s="1">
        <v>3959</v>
      </c>
      <c r="F16" s="1">
        <v>1126</v>
      </c>
      <c r="G16" s="1">
        <v>4203</v>
      </c>
      <c r="H16" s="1">
        <v>835</v>
      </c>
      <c r="I16" s="1">
        <v>1763</v>
      </c>
      <c r="J16" s="1">
        <v>826</v>
      </c>
      <c r="K16" s="1">
        <v>0</v>
      </c>
      <c r="L16" s="1">
        <v>25380.975874361447</v>
      </c>
      <c r="M16" s="1">
        <v>5400</v>
      </c>
      <c r="N16" s="89">
        <v>43.26</v>
      </c>
      <c r="O16" s="75">
        <f t="shared" si="0"/>
        <v>915</v>
      </c>
      <c r="P16" s="75">
        <v>56</v>
      </c>
      <c r="Q16" s="75">
        <v>859</v>
      </c>
    </row>
    <row r="17" spans="1:17" s="75" customFormat="1" ht="11.25" x14ac:dyDescent="0.2">
      <c r="A17" s="3" t="s">
        <v>4</v>
      </c>
      <c r="B17" s="3" t="s">
        <v>5</v>
      </c>
      <c r="C17" s="88" t="s">
        <v>19</v>
      </c>
      <c r="D17" s="88" t="s">
        <v>446</v>
      </c>
      <c r="E17" s="1">
        <v>2821</v>
      </c>
      <c r="F17" s="1">
        <v>660</v>
      </c>
      <c r="G17" s="1">
        <v>2621</v>
      </c>
      <c r="H17" s="1">
        <v>184</v>
      </c>
      <c r="I17" s="1">
        <v>2621</v>
      </c>
      <c r="J17" s="1">
        <v>184</v>
      </c>
      <c r="K17" s="1">
        <v>1068</v>
      </c>
      <c r="L17" s="1">
        <v>32691.6402377083</v>
      </c>
      <c r="M17" s="1">
        <v>6956</v>
      </c>
      <c r="N17" s="89">
        <v>36.85</v>
      </c>
      <c r="O17" s="75">
        <f t="shared" si="0"/>
        <v>0</v>
      </c>
      <c r="P17" s="75" t="s">
        <v>471</v>
      </c>
      <c r="Q17" s="75" t="s">
        <v>471</v>
      </c>
    </row>
    <row r="18" spans="1:17" s="75" customFormat="1" ht="11.25" x14ac:dyDescent="0.2">
      <c r="A18" s="3" t="s">
        <v>4</v>
      </c>
      <c r="B18" s="3" t="s">
        <v>5</v>
      </c>
      <c r="C18" s="88" t="s">
        <v>20</v>
      </c>
      <c r="D18" s="88" t="s">
        <v>445</v>
      </c>
      <c r="E18" s="1">
        <v>4086</v>
      </c>
      <c r="F18" s="1">
        <v>3672</v>
      </c>
      <c r="G18" s="1">
        <v>5121</v>
      </c>
      <c r="H18" s="1">
        <v>3575</v>
      </c>
      <c r="I18" s="1">
        <v>4538</v>
      </c>
      <c r="J18" s="1">
        <v>3359</v>
      </c>
      <c r="K18" s="1">
        <v>8398</v>
      </c>
      <c r="L18" s="1">
        <v>44335.641945458316</v>
      </c>
      <c r="M18" s="1">
        <v>9433</v>
      </c>
      <c r="N18" s="89">
        <v>42.04</v>
      </c>
      <c r="O18" s="75">
        <f t="shared" si="0"/>
        <v>2546</v>
      </c>
      <c r="P18" s="75">
        <v>646</v>
      </c>
      <c r="Q18" s="75">
        <v>1900</v>
      </c>
    </row>
    <row r="19" spans="1:17" s="75" customFormat="1" ht="11.25" x14ac:dyDescent="0.2">
      <c r="A19" s="3" t="s">
        <v>4</v>
      </c>
      <c r="B19" s="3" t="s">
        <v>5</v>
      </c>
      <c r="C19" s="88" t="s">
        <v>21</v>
      </c>
      <c r="D19" s="88" t="s">
        <v>444</v>
      </c>
      <c r="E19" s="1">
        <v>5043</v>
      </c>
      <c r="F19" s="1">
        <v>1043</v>
      </c>
      <c r="G19" s="1">
        <v>3976</v>
      </c>
      <c r="H19" s="1">
        <v>919</v>
      </c>
      <c r="I19" s="1">
        <v>3976</v>
      </c>
      <c r="J19" s="1">
        <v>919</v>
      </c>
      <c r="K19" s="1">
        <v>354</v>
      </c>
      <c r="L19" s="1">
        <v>31438.804610925057</v>
      </c>
      <c r="M19" s="1">
        <v>6689</v>
      </c>
      <c r="N19" s="89">
        <v>24.35</v>
      </c>
      <c r="O19" s="75">
        <f t="shared" si="0"/>
        <v>471</v>
      </c>
      <c r="P19" s="75">
        <v>87</v>
      </c>
      <c r="Q19" s="75">
        <v>384</v>
      </c>
    </row>
    <row r="20" spans="1:17" s="75" customFormat="1" ht="11.25" x14ac:dyDescent="0.2">
      <c r="A20" s="3" t="s">
        <v>4</v>
      </c>
      <c r="B20" s="3" t="s">
        <v>5</v>
      </c>
      <c r="C20" s="88" t="s">
        <v>22</v>
      </c>
      <c r="D20" s="88" t="s">
        <v>443</v>
      </c>
      <c r="E20" s="1">
        <v>2174</v>
      </c>
      <c r="F20" s="1">
        <v>591</v>
      </c>
      <c r="G20" s="1">
        <v>3256</v>
      </c>
      <c r="H20" s="1">
        <v>358</v>
      </c>
      <c r="I20" s="1">
        <v>3256</v>
      </c>
      <c r="J20" s="1">
        <v>358</v>
      </c>
      <c r="K20" s="1">
        <v>630</v>
      </c>
      <c r="L20" s="1">
        <v>21347.687398557613</v>
      </c>
      <c r="M20" s="1">
        <v>4542</v>
      </c>
      <c r="N20" s="89">
        <v>42.5</v>
      </c>
      <c r="O20" s="75">
        <f t="shared" si="0"/>
        <v>69</v>
      </c>
      <c r="P20" s="75">
        <v>0</v>
      </c>
      <c r="Q20" s="75">
        <v>69</v>
      </c>
    </row>
    <row r="21" spans="1:17" s="75" customFormat="1" ht="11.25" x14ac:dyDescent="0.2">
      <c r="A21" s="3" t="s">
        <v>4</v>
      </c>
      <c r="B21" s="3" t="s">
        <v>23</v>
      </c>
      <c r="C21" s="88" t="s">
        <v>24</v>
      </c>
      <c r="D21" s="88" t="s">
        <v>442</v>
      </c>
      <c r="E21" s="1">
        <v>1582</v>
      </c>
      <c r="F21" s="1">
        <v>2500</v>
      </c>
      <c r="G21" s="1">
        <v>2695</v>
      </c>
      <c r="H21" s="1">
        <v>2257</v>
      </c>
      <c r="I21" s="1">
        <v>2643</v>
      </c>
      <c r="J21" s="1">
        <v>1281</v>
      </c>
      <c r="K21" s="1">
        <v>2025</v>
      </c>
      <c r="L21" s="1">
        <v>22736.013465059368</v>
      </c>
      <c r="M21" s="1">
        <v>4837</v>
      </c>
      <c r="N21" s="89">
        <v>46.25</v>
      </c>
      <c r="O21" s="75">
        <f t="shared" si="0"/>
        <v>1919</v>
      </c>
      <c r="P21" s="75">
        <v>534</v>
      </c>
      <c r="Q21" s="75">
        <v>1385</v>
      </c>
    </row>
    <row r="22" spans="1:17" s="75" customFormat="1" ht="11.25" x14ac:dyDescent="0.2">
      <c r="A22" s="3" t="s">
        <v>4</v>
      </c>
      <c r="B22" s="3" t="s">
        <v>23</v>
      </c>
      <c r="C22" s="88" t="s">
        <v>25</v>
      </c>
      <c r="D22" s="88" t="s">
        <v>471</v>
      </c>
      <c r="E22" s="1">
        <v>411</v>
      </c>
      <c r="F22" s="1">
        <v>35</v>
      </c>
      <c r="G22" s="1">
        <v>649</v>
      </c>
      <c r="H22" s="1">
        <v>26</v>
      </c>
      <c r="I22" s="1">
        <v>0</v>
      </c>
      <c r="J22" s="1">
        <v>0</v>
      </c>
      <c r="K22" s="1">
        <v>0</v>
      </c>
      <c r="L22" s="1">
        <v>13372.221558990375</v>
      </c>
      <c r="M22" s="1">
        <v>2845</v>
      </c>
      <c r="N22" s="89">
        <v>25.84</v>
      </c>
      <c r="O22" s="75">
        <f t="shared" si="0"/>
        <v>0</v>
      </c>
      <c r="P22" s="75" t="s">
        <v>471</v>
      </c>
      <c r="Q22" s="75" t="s">
        <v>471</v>
      </c>
    </row>
    <row r="23" spans="1:17" s="75" customFormat="1" ht="11.25" x14ac:dyDescent="0.2">
      <c r="A23" s="3" t="s">
        <v>4</v>
      </c>
      <c r="B23" s="3" t="s">
        <v>23</v>
      </c>
      <c r="C23" s="88" t="s">
        <v>26</v>
      </c>
      <c r="D23" s="88" t="s">
        <v>440</v>
      </c>
      <c r="E23" s="1">
        <v>3669</v>
      </c>
      <c r="F23" s="1">
        <v>1015</v>
      </c>
      <c r="G23" s="1">
        <v>3919</v>
      </c>
      <c r="H23" s="1">
        <v>854</v>
      </c>
      <c r="I23" s="1">
        <v>3919</v>
      </c>
      <c r="J23" s="1">
        <v>854</v>
      </c>
      <c r="K23" s="1">
        <v>2603</v>
      </c>
      <c r="L23" s="1">
        <v>33687.932878837004</v>
      </c>
      <c r="M23" s="1">
        <v>7168</v>
      </c>
      <c r="N23" s="89">
        <v>39.67</v>
      </c>
      <c r="O23" s="75">
        <f t="shared" si="0"/>
        <v>0</v>
      </c>
      <c r="P23" s="75" t="s">
        <v>471</v>
      </c>
      <c r="Q23" s="75" t="s">
        <v>471</v>
      </c>
    </row>
    <row r="24" spans="1:17" s="75" customFormat="1" ht="11.25" x14ac:dyDescent="0.2">
      <c r="A24" s="3" t="s">
        <v>4</v>
      </c>
      <c r="B24" s="3" t="s">
        <v>23</v>
      </c>
      <c r="C24" s="88" t="s">
        <v>27</v>
      </c>
      <c r="D24" s="88" t="s">
        <v>439</v>
      </c>
      <c r="E24" s="1">
        <v>3229</v>
      </c>
      <c r="F24" s="1">
        <v>735</v>
      </c>
      <c r="G24" s="1">
        <v>1763</v>
      </c>
      <c r="H24" s="1">
        <v>889</v>
      </c>
      <c r="I24" s="1">
        <v>1763</v>
      </c>
      <c r="J24" s="1">
        <v>889</v>
      </c>
      <c r="K24" s="1">
        <v>0</v>
      </c>
      <c r="L24" s="1">
        <v>31372.044113486743</v>
      </c>
      <c r="M24" s="1">
        <v>6675</v>
      </c>
      <c r="N24" s="89">
        <v>49.73</v>
      </c>
      <c r="O24" s="75">
        <f t="shared" si="0"/>
        <v>0</v>
      </c>
      <c r="P24" s="75" t="s">
        <v>471</v>
      </c>
      <c r="Q24" s="75" t="s">
        <v>471</v>
      </c>
    </row>
    <row r="25" spans="1:17" s="75" customFormat="1" ht="11.25" x14ac:dyDescent="0.2">
      <c r="A25" s="3" t="s">
        <v>4</v>
      </c>
      <c r="B25" s="3" t="s">
        <v>23</v>
      </c>
      <c r="C25" s="88" t="s">
        <v>28</v>
      </c>
      <c r="D25" s="88" t="s">
        <v>438</v>
      </c>
      <c r="E25" s="1">
        <v>4460</v>
      </c>
      <c r="F25" s="1">
        <v>2369</v>
      </c>
      <c r="G25" s="1">
        <v>5700</v>
      </c>
      <c r="H25" s="1">
        <v>1974</v>
      </c>
      <c r="I25" s="1">
        <v>5371</v>
      </c>
      <c r="J25" s="1">
        <v>1857</v>
      </c>
      <c r="K25" s="1">
        <v>1974</v>
      </c>
      <c r="L25" s="1">
        <v>40811.01365305674</v>
      </c>
      <c r="M25" s="1">
        <v>8683</v>
      </c>
      <c r="N25" s="89">
        <v>37.229999999999997</v>
      </c>
      <c r="O25" s="75">
        <f t="shared" si="0"/>
        <v>784</v>
      </c>
      <c r="P25" s="75">
        <v>155</v>
      </c>
      <c r="Q25" s="75">
        <v>629</v>
      </c>
    </row>
    <row r="26" spans="1:17" s="75" customFormat="1" ht="11.25" x14ac:dyDescent="0.2">
      <c r="A26" s="3" t="s">
        <v>4</v>
      </c>
      <c r="B26" s="3" t="s">
        <v>23</v>
      </c>
      <c r="C26" s="88" t="s">
        <v>29</v>
      </c>
      <c r="D26" s="88" t="s">
        <v>471</v>
      </c>
      <c r="E26" s="1">
        <v>648</v>
      </c>
      <c r="F26" s="1">
        <v>41</v>
      </c>
      <c r="G26" s="1">
        <v>653</v>
      </c>
      <c r="H26" s="1">
        <v>25</v>
      </c>
      <c r="I26" s="1">
        <v>0</v>
      </c>
      <c r="J26" s="1">
        <v>0</v>
      </c>
      <c r="K26" s="1">
        <v>0</v>
      </c>
      <c r="L26" s="1">
        <v>48012.404462173363</v>
      </c>
      <c r="M26" s="1">
        <v>10215</v>
      </c>
      <c r="N26" s="89">
        <v>38.479999999999997</v>
      </c>
      <c r="O26" s="75">
        <f t="shared" si="0"/>
        <v>0</v>
      </c>
      <c r="P26" s="75" t="s">
        <v>471</v>
      </c>
      <c r="Q26" s="75" t="s">
        <v>471</v>
      </c>
    </row>
    <row r="27" spans="1:17" s="75" customFormat="1" ht="11.25" x14ac:dyDescent="0.2">
      <c r="A27" s="3" t="s">
        <v>4</v>
      </c>
      <c r="B27" s="3" t="s">
        <v>23</v>
      </c>
      <c r="C27" s="88" t="s">
        <v>30</v>
      </c>
      <c r="D27" s="88" t="s">
        <v>436</v>
      </c>
      <c r="E27" s="1">
        <v>3033</v>
      </c>
      <c r="F27" s="1">
        <v>1414</v>
      </c>
      <c r="G27" s="1">
        <v>4115</v>
      </c>
      <c r="H27" s="1">
        <v>989</v>
      </c>
      <c r="I27" s="1">
        <v>3979</v>
      </c>
      <c r="J27" s="1">
        <v>955</v>
      </c>
      <c r="K27" s="1">
        <v>3500</v>
      </c>
      <c r="L27" s="1">
        <v>26323.657197134864</v>
      </c>
      <c r="M27" s="1">
        <v>5601</v>
      </c>
      <c r="N27" s="89">
        <v>42.08</v>
      </c>
      <c r="O27" s="75">
        <f t="shared" si="0"/>
        <v>1087</v>
      </c>
      <c r="P27" s="75">
        <v>214</v>
      </c>
      <c r="Q27" s="75">
        <v>873</v>
      </c>
    </row>
    <row r="28" spans="1:17" s="75" customFormat="1" ht="11.25" x14ac:dyDescent="0.2">
      <c r="A28" s="3" t="s">
        <v>4</v>
      </c>
      <c r="B28" s="3" t="s">
        <v>23</v>
      </c>
      <c r="C28" s="88" t="s">
        <v>31</v>
      </c>
      <c r="D28" s="88" t="s">
        <v>435</v>
      </c>
      <c r="E28" s="1">
        <v>1380</v>
      </c>
      <c r="F28" s="1">
        <v>715</v>
      </c>
      <c r="G28" s="1">
        <v>1598</v>
      </c>
      <c r="H28" s="1">
        <v>411</v>
      </c>
      <c r="I28" s="1">
        <v>1437</v>
      </c>
      <c r="J28" s="1">
        <v>257</v>
      </c>
      <c r="K28" s="1">
        <v>854</v>
      </c>
      <c r="L28" s="1">
        <v>16360.532490655123</v>
      </c>
      <c r="M28" s="1">
        <v>3481</v>
      </c>
      <c r="N28" s="89">
        <v>37.25</v>
      </c>
      <c r="O28" s="75">
        <f t="shared" si="0"/>
        <v>0</v>
      </c>
      <c r="P28" s="75" t="s">
        <v>471</v>
      </c>
      <c r="Q28" s="75" t="s">
        <v>471</v>
      </c>
    </row>
    <row r="29" spans="1:17" s="75" customFormat="1" ht="11.25" x14ac:dyDescent="0.2">
      <c r="A29" s="3" t="s">
        <v>4</v>
      </c>
      <c r="B29" s="3" t="s">
        <v>23</v>
      </c>
      <c r="C29" s="88" t="s">
        <v>32</v>
      </c>
      <c r="D29" s="88" t="s">
        <v>434</v>
      </c>
      <c r="E29" s="1">
        <v>2210</v>
      </c>
      <c r="F29" s="1">
        <v>1122</v>
      </c>
      <c r="G29" s="1">
        <v>4316</v>
      </c>
      <c r="H29" s="1">
        <v>1112</v>
      </c>
      <c r="I29" s="1">
        <v>4294</v>
      </c>
      <c r="J29" s="1">
        <v>1116</v>
      </c>
      <c r="K29" s="1">
        <v>3497</v>
      </c>
      <c r="L29" s="1">
        <v>33928.083652520756</v>
      </c>
      <c r="M29" s="1">
        <v>7219</v>
      </c>
      <c r="N29" s="89">
        <v>40.090000000000003</v>
      </c>
      <c r="O29" s="75">
        <f t="shared" si="0"/>
        <v>450</v>
      </c>
      <c r="P29" s="75">
        <v>0</v>
      </c>
      <c r="Q29" s="75">
        <v>450</v>
      </c>
    </row>
    <row r="30" spans="1:17" s="75" customFormat="1" ht="11.25" x14ac:dyDescent="0.2">
      <c r="A30" s="3" t="s">
        <v>4</v>
      </c>
      <c r="B30" s="3" t="s">
        <v>23</v>
      </c>
      <c r="C30" s="88" t="s">
        <v>33</v>
      </c>
      <c r="D30" s="88" t="s">
        <v>433</v>
      </c>
      <c r="E30" s="1">
        <v>1976</v>
      </c>
      <c r="F30" s="1">
        <v>292</v>
      </c>
      <c r="G30" s="1">
        <v>1982</v>
      </c>
      <c r="H30" s="1">
        <v>260</v>
      </c>
      <c r="I30" s="1">
        <v>1982</v>
      </c>
      <c r="J30" s="1">
        <v>284</v>
      </c>
      <c r="K30" s="1">
        <v>1600</v>
      </c>
      <c r="L30" s="1">
        <v>36651.184599334745</v>
      </c>
      <c r="M30" s="1">
        <v>7798</v>
      </c>
      <c r="N30" s="89">
        <v>41.81</v>
      </c>
      <c r="O30" s="75">
        <f t="shared" si="0"/>
        <v>0</v>
      </c>
      <c r="P30" s="75" t="s">
        <v>471</v>
      </c>
      <c r="Q30" s="75" t="s">
        <v>471</v>
      </c>
    </row>
    <row r="31" spans="1:17" s="75" customFormat="1" ht="11.25" x14ac:dyDescent="0.2">
      <c r="A31" s="3" t="s">
        <v>4</v>
      </c>
      <c r="B31" s="3" t="s">
        <v>23</v>
      </c>
      <c r="C31" s="88" t="s">
        <v>34</v>
      </c>
      <c r="D31" s="88" t="s">
        <v>471</v>
      </c>
      <c r="E31" s="1">
        <v>876</v>
      </c>
      <c r="F31" s="1">
        <v>68</v>
      </c>
      <c r="G31" s="1">
        <v>1104</v>
      </c>
      <c r="H31" s="1">
        <v>56</v>
      </c>
      <c r="I31" s="1">
        <v>0</v>
      </c>
      <c r="J31" s="1">
        <v>0</v>
      </c>
      <c r="K31" s="1">
        <v>0</v>
      </c>
      <c r="L31" s="1">
        <v>60400.007849060348</v>
      </c>
      <c r="M31" s="1">
        <v>12851</v>
      </c>
      <c r="N31" s="89">
        <v>23.82</v>
      </c>
      <c r="O31" s="75">
        <f t="shared" si="0"/>
        <v>0</v>
      </c>
      <c r="P31" s="75" t="s">
        <v>471</v>
      </c>
      <c r="Q31" s="75" t="s">
        <v>471</v>
      </c>
    </row>
    <row r="32" spans="1:17" s="75" customFormat="1" ht="11.25" x14ac:dyDescent="0.2">
      <c r="A32" s="3" t="s">
        <v>4</v>
      </c>
      <c r="B32" s="3" t="s">
        <v>23</v>
      </c>
      <c r="C32" s="88" t="s">
        <v>35</v>
      </c>
      <c r="D32" s="88" t="s">
        <v>431</v>
      </c>
      <c r="E32" s="1">
        <v>1392</v>
      </c>
      <c r="F32" s="1">
        <v>188</v>
      </c>
      <c r="G32" s="1">
        <v>1763</v>
      </c>
      <c r="H32" s="1">
        <v>270</v>
      </c>
      <c r="I32" s="1">
        <v>1123</v>
      </c>
      <c r="J32" s="1">
        <v>243</v>
      </c>
      <c r="K32" s="1">
        <v>45</v>
      </c>
      <c r="L32" s="1">
        <v>31789.697632936746</v>
      </c>
      <c r="M32" s="1">
        <v>6764</v>
      </c>
      <c r="N32" s="89">
        <v>55.48</v>
      </c>
      <c r="O32" s="75">
        <f t="shared" si="0"/>
        <v>290</v>
      </c>
      <c r="P32" s="75">
        <v>0</v>
      </c>
      <c r="Q32" s="75">
        <v>290</v>
      </c>
    </row>
    <row r="33" spans="1:17" s="75" customFormat="1" ht="11.25" x14ac:dyDescent="0.2">
      <c r="A33" s="3" t="s">
        <v>4</v>
      </c>
      <c r="B33" s="3" t="s">
        <v>23</v>
      </c>
      <c r="C33" s="88" t="s">
        <v>36</v>
      </c>
      <c r="D33" s="88" t="s">
        <v>430</v>
      </c>
      <c r="E33" s="1">
        <v>1979</v>
      </c>
      <c r="F33" s="1">
        <v>885</v>
      </c>
      <c r="G33" s="1">
        <v>1953</v>
      </c>
      <c r="H33" s="1">
        <v>710</v>
      </c>
      <c r="I33" s="1">
        <v>1953</v>
      </c>
      <c r="J33" s="1">
        <v>710</v>
      </c>
      <c r="K33" s="1">
        <v>460</v>
      </c>
      <c r="L33" s="1">
        <v>18032.190702253745</v>
      </c>
      <c r="M33" s="1">
        <v>3837</v>
      </c>
      <c r="N33" s="89">
        <v>42.96</v>
      </c>
      <c r="O33" s="75">
        <f t="shared" si="0"/>
        <v>1610</v>
      </c>
      <c r="P33" s="75">
        <v>235</v>
      </c>
      <c r="Q33" s="75">
        <v>1375</v>
      </c>
    </row>
    <row r="34" spans="1:17" s="75" customFormat="1" ht="11.25" x14ac:dyDescent="0.2">
      <c r="A34" s="3" t="s">
        <v>4</v>
      </c>
      <c r="B34" s="3" t="s">
        <v>23</v>
      </c>
      <c r="C34" s="88" t="s">
        <v>37</v>
      </c>
      <c r="D34" s="88" t="s">
        <v>429</v>
      </c>
      <c r="E34" s="1">
        <v>975</v>
      </c>
      <c r="F34" s="1">
        <v>85</v>
      </c>
      <c r="G34" s="1">
        <v>1483</v>
      </c>
      <c r="H34" s="1">
        <v>89</v>
      </c>
      <c r="I34" s="1">
        <v>0</v>
      </c>
      <c r="J34" s="1">
        <v>0</v>
      </c>
      <c r="K34" s="1">
        <v>0</v>
      </c>
      <c r="L34" s="1">
        <v>58532.052483320229</v>
      </c>
      <c r="M34" s="1">
        <v>12454</v>
      </c>
      <c r="N34" s="89">
        <v>37.51</v>
      </c>
      <c r="O34" s="75">
        <f t="shared" si="0"/>
        <v>70</v>
      </c>
      <c r="P34" s="75">
        <v>0</v>
      </c>
      <c r="Q34" s="75">
        <v>70</v>
      </c>
    </row>
    <row r="35" spans="1:17" s="75" customFormat="1" ht="11.25" x14ac:dyDescent="0.2">
      <c r="A35" s="3" t="s">
        <v>4</v>
      </c>
      <c r="B35" s="3" t="s">
        <v>23</v>
      </c>
      <c r="C35" s="88" t="s">
        <v>38</v>
      </c>
      <c r="D35" s="88" t="s">
        <v>428</v>
      </c>
      <c r="E35" s="1">
        <v>2563</v>
      </c>
      <c r="F35" s="1">
        <v>2670</v>
      </c>
      <c r="G35" s="1">
        <v>3211</v>
      </c>
      <c r="H35" s="1">
        <v>2386</v>
      </c>
      <c r="I35" s="1">
        <v>2636</v>
      </c>
      <c r="J35" s="1">
        <v>2029</v>
      </c>
      <c r="K35" s="1">
        <v>609</v>
      </c>
      <c r="L35" s="1">
        <v>25594.85180569462</v>
      </c>
      <c r="M35" s="1">
        <v>5446</v>
      </c>
      <c r="N35" s="89">
        <v>49.57</v>
      </c>
      <c r="O35" s="75">
        <f t="shared" si="0"/>
        <v>1524</v>
      </c>
      <c r="P35" s="75">
        <v>185</v>
      </c>
      <c r="Q35" s="75">
        <v>1339</v>
      </c>
    </row>
    <row r="36" spans="1:17" s="75" customFormat="1" ht="11.25" x14ac:dyDescent="0.2">
      <c r="A36" s="3" t="s">
        <v>4</v>
      </c>
      <c r="B36" s="3" t="s">
        <v>23</v>
      </c>
      <c r="C36" s="88" t="s">
        <v>39</v>
      </c>
      <c r="D36" s="88" t="s">
        <v>427</v>
      </c>
      <c r="E36" s="1">
        <v>1545</v>
      </c>
      <c r="F36" s="1">
        <v>546</v>
      </c>
      <c r="G36" s="1">
        <v>2285</v>
      </c>
      <c r="H36" s="1">
        <v>631</v>
      </c>
      <c r="I36" s="1">
        <v>2252</v>
      </c>
      <c r="J36" s="1">
        <v>631</v>
      </c>
      <c r="K36" s="1">
        <v>1010</v>
      </c>
      <c r="L36" s="1">
        <v>19255.915514242242</v>
      </c>
      <c r="M36" s="1">
        <v>4097</v>
      </c>
      <c r="N36" s="89">
        <v>43.48</v>
      </c>
      <c r="O36" s="75">
        <f t="shared" si="0"/>
        <v>0</v>
      </c>
      <c r="P36" s="75" t="s">
        <v>471</v>
      </c>
      <c r="Q36" s="75" t="s">
        <v>471</v>
      </c>
    </row>
    <row r="37" spans="1:17" s="75" customFormat="1" ht="11.25" x14ac:dyDescent="0.2">
      <c r="A37" s="3" t="s">
        <v>4</v>
      </c>
      <c r="B37" s="3" t="s">
        <v>40</v>
      </c>
      <c r="C37" s="88" t="s">
        <v>41</v>
      </c>
      <c r="D37" s="88" t="s">
        <v>418</v>
      </c>
      <c r="E37" s="1">
        <v>297</v>
      </c>
      <c r="F37" s="1">
        <v>5211</v>
      </c>
      <c r="G37" s="1">
        <v>3705</v>
      </c>
      <c r="H37" s="1">
        <v>2177</v>
      </c>
      <c r="I37" s="1">
        <v>3761</v>
      </c>
      <c r="J37" s="1">
        <v>2178</v>
      </c>
      <c r="K37" s="1">
        <v>0</v>
      </c>
      <c r="L37" s="1">
        <v>26196.193396719624</v>
      </c>
      <c r="M37" s="1">
        <v>5574</v>
      </c>
      <c r="N37" s="89">
        <v>27.25</v>
      </c>
      <c r="O37" s="75">
        <f t="shared" si="0"/>
        <v>927</v>
      </c>
      <c r="P37" s="75">
        <v>0</v>
      </c>
      <c r="Q37" s="75">
        <v>927</v>
      </c>
    </row>
    <row r="38" spans="1:17" s="75" customFormat="1" ht="11.25" x14ac:dyDescent="0.2">
      <c r="A38" s="3" t="s">
        <v>4</v>
      </c>
      <c r="B38" s="3" t="s">
        <v>40</v>
      </c>
      <c r="C38" s="88" t="s">
        <v>42</v>
      </c>
      <c r="D38" s="88" t="s">
        <v>417</v>
      </c>
      <c r="E38" s="1">
        <v>2065</v>
      </c>
      <c r="F38" s="1">
        <v>4815</v>
      </c>
      <c r="G38" s="1">
        <v>2214</v>
      </c>
      <c r="H38" s="1">
        <v>4883</v>
      </c>
      <c r="I38" s="1">
        <v>2214</v>
      </c>
      <c r="J38" s="1">
        <v>4883</v>
      </c>
      <c r="K38" s="1">
        <v>0</v>
      </c>
      <c r="L38" s="1">
        <v>32838.887786090498</v>
      </c>
      <c r="M38" s="1">
        <v>6987</v>
      </c>
      <c r="N38" s="89">
        <v>26.2</v>
      </c>
      <c r="O38" s="75">
        <f t="shared" si="0"/>
        <v>1723</v>
      </c>
      <c r="P38" s="75">
        <v>724</v>
      </c>
      <c r="Q38" s="75">
        <v>999</v>
      </c>
    </row>
    <row r="39" spans="1:17" s="75" customFormat="1" ht="11.25" x14ac:dyDescent="0.2">
      <c r="A39" s="3" t="s">
        <v>4</v>
      </c>
      <c r="B39" s="3" t="s">
        <v>40</v>
      </c>
      <c r="C39" s="88" t="s">
        <v>43</v>
      </c>
      <c r="D39" s="88" t="s">
        <v>416</v>
      </c>
      <c r="E39" s="1">
        <v>1855</v>
      </c>
      <c r="F39" s="1">
        <v>4486</v>
      </c>
      <c r="G39" s="1">
        <v>4281</v>
      </c>
      <c r="H39" s="1">
        <v>2227</v>
      </c>
      <c r="I39" s="1">
        <v>4736</v>
      </c>
      <c r="J39" s="1">
        <v>2253</v>
      </c>
      <c r="K39" s="1">
        <v>0</v>
      </c>
      <c r="L39" s="1">
        <v>30149.908632035334</v>
      </c>
      <c r="M39" s="1">
        <v>6415</v>
      </c>
      <c r="N39" s="89">
        <v>15.63</v>
      </c>
      <c r="O39" s="75">
        <f t="shared" si="0"/>
        <v>644</v>
      </c>
      <c r="P39" s="75">
        <v>12</v>
      </c>
      <c r="Q39" s="75">
        <v>632</v>
      </c>
    </row>
    <row r="40" spans="1:17" s="75" customFormat="1" ht="11.25" x14ac:dyDescent="0.2">
      <c r="A40" s="3" t="s">
        <v>4</v>
      </c>
      <c r="B40" s="3" t="s">
        <v>40</v>
      </c>
      <c r="C40" s="88" t="s">
        <v>44</v>
      </c>
      <c r="D40" s="88" t="s">
        <v>415</v>
      </c>
      <c r="E40" s="1">
        <v>4105</v>
      </c>
      <c r="F40" s="1">
        <v>5401</v>
      </c>
      <c r="G40" s="1">
        <v>4597</v>
      </c>
      <c r="H40" s="1">
        <v>2940</v>
      </c>
      <c r="I40" s="1">
        <v>4710</v>
      </c>
      <c r="J40" s="1">
        <v>5292</v>
      </c>
      <c r="K40" s="1">
        <v>0</v>
      </c>
      <c r="L40" s="1">
        <v>45264.9969652777</v>
      </c>
      <c r="M40" s="1">
        <v>9631</v>
      </c>
      <c r="N40" s="89">
        <v>26.72</v>
      </c>
      <c r="O40" s="75">
        <f t="shared" si="0"/>
        <v>1478</v>
      </c>
      <c r="P40" s="75">
        <v>369</v>
      </c>
      <c r="Q40" s="75">
        <v>1109</v>
      </c>
    </row>
    <row r="41" spans="1:17" s="75" customFormat="1" ht="11.25" x14ac:dyDescent="0.2">
      <c r="A41" s="3" t="s">
        <v>4</v>
      </c>
      <c r="B41" s="3" t="s">
        <v>40</v>
      </c>
      <c r="C41" s="88" t="s">
        <v>45</v>
      </c>
      <c r="D41" s="88" t="s">
        <v>414</v>
      </c>
      <c r="E41" s="1">
        <v>1200</v>
      </c>
      <c r="F41" s="1">
        <v>4050</v>
      </c>
      <c r="G41" s="1">
        <v>3572</v>
      </c>
      <c r="H41" s="1">
        <v>2737</v>
      </c>
      <c r="I41" s="1">
        <v>3572</v>
      </c>
      <c r="J41" s="1">
        <v>2065</v>
      </c>
      <c r="K41" s="1">
        <v>672</v>
      </c>
      <c r="L41" s="1">
        <v>27541.197512429575</v>
      </c>
      <c r="M41" s="1">
        <v>5860</v>
      </c>
      <c r="N41" s="89">
        <v>20.23</v>
      </c>
      <c r="O41" s="75">
        <f t="shared" si="0"/>
        <v>606</v>
      </c>
      <c r="P41" s="75">
        <v>160</v>
      </c>
      <c r="Q41" s="75">
        <v>446</v>
      </c>
    </row>
    <row r="42" spans="1:17" s="75" customFormat="1" ht="11.25" x14ac:dyDescent="0.2">
      <c r="A42" s="3" t="s">
        <v>4</v>
      </c>
      <c r="B42" s="3" t="s">
        <v>40</v>
      </c>
      <c r="C42" s="88" t="s">
        <v>46</v>
      </c>
      <c r="D42" s="88" t="s">
        <v>413</v>
      </c>
      <c r="E42" s="1">
        <v>299</v>
      </c>
      <c r="F42" s="1">
        <v>6910</v>
      </c>
      <c r="G42" s="1">
        <v>3751</v>
      </c>
      <c r="H42" s="1">
        <v>4004</v>
      </c>
      <c r="I42" s="1">
        <v>3751</v>
      </c>
      <c r="J42" s="1">
        <v>3469</v>
      </c>
      <c r="K42" s="1">
        <v>535</v>
      </c>
      <c r="L42" s="1">
        <v>36019.765920489474</v>
      </c>
      <c r="M42" s="1">
        <v>7664</v>
      </c>
      <c r="N42" s="89">
        <v>32.79</v>
      </c>
      <c r="O42" s="75">
        <f t="shared" si="0"/>
        <v>580</v>
      </c>
      <c r="P42" s="75">
        <v>90</v>
      </c>
      <c r="Q42" s="75">
        <v>490</v>
      </c>
    </row>
    <row r="43" spans="1:17" s="75" customFormat="1" ht="11.25" x14ac:dyDescent="0.2">
      <c r="A43" s="3" t="s">
        <v>4</v>
      </c>
      <c r="B43" s="3" t="s">
        <v>40</v>
      </c>
      <c r="C43" s="88" t="s">
        <v>47</v>
      </c>
      <c r="D43" s="88" t="s">
        <v>412</v>
      </c>
      <c r="E43" s="1">
        <v>3150</v>
      </c>
      <c r="F43" s="1">
        <v>4039</v>
      </c>
      <c r="G43" s="1">
        <v>4059</v>
      </c>
      <c r="H43" s="1">
        <v>3839</v>
      </c>
      <c r="I43" s="1">
        <v>4059</v>
      </c>
      <c r="J43" s="1">
        <v>3839</v>
      </c>
      <c r="K43" s="1">
        <v>0</v>
      </c>
      <c r="L43" s="1">
        <v>37489.288397332493</v>
      </c>
      <c r="M43" s="1">
        <v>7976</v>
      </c>
      <c r="N43" s="89">
        <v>25.51</v>
      </c>
      <c r="O43" s="75">
        <f t="shared" si="0"/>
        <v>897</v>
      </c>
      <c r="P43" s="75">
        <v>171</v>
      </c>
      <c r="Q43" s="75">
        <v>726</v>
      </c>
    </row>
    <row r="44" spans="1:17" s="75" customFormat="1" ht="11.25" x14ac:dyDescent="0.2">
      <c r="A44" s="3" t="s">
        <v>4</v>
      </c>
      <c r="B44" s="3" t="s">
        <v>40</v>
      </c>
      <c r="C44" s="88" t="s">
        <v>48</v>
      </c>
      <c r="D44" s="88" t="s">
        <v>411</v>
      </c>
      <c r="E44" s="1">
        <v>3438</v>
      </c>
      <c r="F44" s="1">
        <v>4272</v>
      </c>
      <c r="G44" s="1">
        <v>4315</v>
      </c>
      <c r="H44" s="1">
        <v>3675</v>
      </c>
      <c r="I44" s="1">
        <v>4315</v>
      </c>
      <c r="J44" s="1">
        <v>3675</v>
      </c>
      <c r="K44" s="1">
        <v>0</v>
      </c>
      <c r="L44" s="1">
        <v>38767.402484334591</v>
      </c>
      <c r="M44" s="1">
        <v>8248</v>
      </c>
      <c r="N44" s="89">
        <v>19.440000000000001</v>
      </c>
      <c r="O44" s="75">
        <f t="shared" si="0"/>
        <v>588</v>
      </c>
      <c r="P44" s="75">
        <v>39</v>
      </c>
      <c r="Q44" s="75">
        <v>549</v>
      </c>
    </row>
    <row r="45" spans="1:17" s="75" customFormat="1" ht="11.25" x14ac:dyDescent="0.2">
      <c r="A45" s="3" t="s">
        <v>4</v>
      </c>
      <c r="B45" s="3" t="s">
        <v>40</v>
      </c>
      <c r="C45" s="88" t="s">
        <v>49</v>
      </c>
      <c r="D45" s="88" t="s">
        <v>410</v>
      </c>
      <c r="E45" s="1">
        <v>1240</v>
      </c>
      <c r="F45" s="1">
        <v>6264</v>
      </c>
      <c r="G45" s="1">
        <v>3865</v>
      </c>
      <c r="H45" s="1">
        <v>5837</v>
      </c>
      <c r="I45" s="1">
        <v>3921</v>
      </c>
      <c r="J45" s="1">
        <v>4187</v>
      </c>
      <c r="K45" s="1">
        <v>1600</v>
      </c>
      <c r="L45" s="1">
        <v>44712.382420414469</v>
      </c>
      <c r="M45" s="1">
        <v>9513</v>
      </c>
      <c r="N45" s="89">
        <v>23.11</v>
      </c>
      <c r="O45" s="75">
        <f t="shared" si="0"/>
        <v>3962</v>
      </c>
      <c r="P45" s="75">
        <v>2419</v>
      </c>
      <c r="Q45" s="75">
        <v>1543</v>
      </c>
    </row>
    <row r="46" spans="1:17" s="75" customFormat="1" ht="11.25" x14ac:dyDescent="0.2">
      <c r="A46" s="3" t="s">
        <v>4</v>
      </c>
      <c r="B46" s="3" t="s">
        <v>40</v>
      </c>
      <c r="C46" s="88" t="s">
        <v>50</v>
      </c>
      <c r="D46" s="88" t="s">
        <v>409</v>
      </c>
      <c r="E46" s="1">
        <v>84</v>
      </c>
      <c r="F46" s="1">
        <v>7974</v>
      </c>
      <c r="G46" s="1">
        <v>4783</v>
      </c>
      <c r="H46" s="1">
        <v>3807</v>
      </c>
      <c r="I46" s="1">
        <v>4608</v>
      </c>
      <c r="J46" s="1">
        <v>3310</v>
      </c>
      <c r="K46" s="1">
        <v>572</v>
      </c>
      <c r="L46" s="1">
        <v>38996.886736670735</v>
      </c>
      <c r="M46" s="1">
        <v>8297</v>
      </c>
      <c r="N46" s="89">
        <v>22.05</v>
      </c>
      <c r="O46" s="75">
        <f t="shared" si="0"/>
        <v>2324</v>
      </c>
      <c r="P46" s="75">
        <v>533</v>
      </c>
      <c r="Q46" s="75">
        <v>1791</v>
      </c>
    </row>
    <row r="47" spans="1:17" s="75" customFormat="1" ht="11.25" x14ac:dyDescent="0.2">
      <c r="A47" s="3" t="s">
        <v>4</v>
      </c>
      <c r="B47" s="3" t="s">
        <v>40</v>
      </c>
      <c r="C47" s="88" t="s">
        <v>51</v>
      </c>
      <c r="D47" s="88" t="s">
        <v>408</v>
      </c>
      <c r="E47" s="1">
        <v>3521</v>
      </c>
      <c r="F47" s="1">
        <v>4187</v>
      </c>
      <c r="G47" s="1">
        <v>4271</v>
      </c>
      <c r="H47" s="1">
        <v>5007</v>
      </c>
      <c r="I47" s="1">
        <v>5155</v>
      </c>
      <c r="J47" s="1">
        <v>2639</v>
      </c>
      <c r="K47" s="1">
        <v>1488</v>
      </c>
      <c r="L47" s="1">
        <v>42780.804206804998</v>
      </c>
      <c r="M47" s="1">
        <v>9102</v>
      </c>
      <c r="N47" s="89">
        <v>22.19</v>
      </c>
      <c r="O47" s="75">
        <f t="shared" si="0"/>
        <v>1750</v>
      </c>
      <c r="P47" s="75">
        <v>1587</v>
      </c>
      <c r="Q47" s="75">
        <v>163</v>
      </c>
    </row>
    <row r="48" spans="1:17" s="75" customFormat="1" ht="11.25" x14ac:dyDescent="0.2">
      <c r="A48" s="3" t="s">
        <v>4</v>
      </c>
      <c r="B48" s="3" t="s">
        <v>40</v>
      </c>
      <c r="C48" s="88" t="s">
        <v>52</v>
      </c>
      <c r="D48" s="88" t="s">
        <v>407</v>
      </c>
      <c r="E48" s="1">
        <v>1136</v>
      </c>
      <c r="F48" s="1">
        <v>2068</v>
      </c>
      <c r="G48" s="1">
        <v>4209</v>
      </c>
      <c r="H48" s="1">
        <v>4158</v>
      </c>
      <c r="I48" s="1">
        <v>4209</v>
      </c>
      <c r="J48" s="1">
        <v>2992</v>
      </c>
      <c r="K48" s="1">
        <v>1168</v>
      </c>
      <c r="L48" s="1">
        <v>44790.592300134413</v>
      </c>
      <c r="M48" s="1">
        <v>9530</v>
      </c>
      <c r="N48" s="89">
        <v>17.75</v>
      </c>
      <c r="O48" s="75">
        <f t="shared" si="0"/>
        <v>1922</v>
      </c>
      <c r="P48" s="75">
        <v>166</v>
      </c>
      <c r="Q48" s="75">
        <v>1756</v>
      </c>
    </row>
    <row r="49" spans="1:25" s="75" customFormat="1" ht="11.25" x14ac:dyDescent="0.2">
      <c r="A49" s="3" t="s">
        <v>4</v>
      </c>
      <c r="B49" s="3" t="s">
        <v>40</v>
      </c>
      <c r="C49" s="88" t="s">
        <v>53</v>
      </c>
      <c r="D49" s="88" t="s">
        <v>406</v>
      </c>
      <c r="E49" s="1">
        <v>662</v>
      </c>
      <c r="F49" s="1">
        <v>4237</v>
      </c>
      <c r="G49" s="1">
        <v>3482</v>
      </c>
      <c r="H49" s="1">
        <v>2692</v>
      </c>
      <c r="I49" s="1">
        <v>3426</v>
      </c>
      <c r="J49" s="1">
        <v>1827</v>
      </c>
      <c r="K49" s="1">
        <v>866</v>
      </c>
      <c r="L49" s="1">
        <v>29391.478614224903</v>
      </c>
      <c r="M49" s="1">
        <v>6254</v>
      </c>
      <c r="N49" s="89">
        <v>20.399999999999999</v>
      </c>
      <c r="O49" s="75">
        <f t="shared" si="0"/>
        <v>855</v>
      </c>
      <c r="P49" s="75">
        <v>0</v>
      </c>
      <c r="Q49" s="75">
        <v>855</v>
      </c>
    </row>
    <row r="50" spans="1:25" s="75" customFormat="1" ht="11.25" x14ac:dyDescent="0.2">
      <c r="A50" s="3" t="s">
        <v>4</v>
      </c>
      <c r="B50" s="3" t="s">
        <v>40</v>
      </c>
      <c r="C50" s="88" t="s">
        <v>54</v>
      </c>
      <c r="D50" s="88" t="s">
        <v>405</v>
      </c>
      <c r="E50" s="1">
        <v>8056</v>
      </c>
      <c r="F50" s="1">
        <v>13590</v>
      </c>
      <c r="G50" s="1">
        <v>13223</v>
      </c>
      <c r="H50" s="1">
        <v>19970</v>
      </c>
      <c r="I50" s="1">
        <v>13156</v>
      </c>
      <c r="J50" s="1">
        <v>14255</v>
      </c>
      <c r="K50" s="1">
        <v>4408</v>
      </c>
      <c r="L50" s="1">
        <v>160738.79713966907</v>
      </c>
      <c r="M50" s="1">
        <v>34200</v>
      </c>
      <c r="N50" s="89">
        <v>12.06</v>
      </c>
      <c r="O50" s="75">
        <f t="shared" si="0"/>
        <v>3110</v>
      </c>
      <c r="P50" s="75">
        <v>709</v>
      </c>
      <c r="Q50" s="75">
        <v>2401</v>
      </c>
    </row>
    <row r="51" spans="1:25" s="75" customFormat="1" ht="11.25" x14ac:dyDescent="0.2">
      <c r="A51" s="3" t="s">
        <v>4</v>
      </c>
      <c r="B51" s="3" t="s">
        <v>40</v>
      </c>
      <c r="C51" s="88" t="s">
        <v>55</v>
      </c>
      <c r="D51" s="88" t="s">
        <v>404</v>
      </c>
      <c r="E51" s="1">
        <v>365</v>
      </c>
      <c r="F51" s="1">
        <v>5022</v>
      </c>
      <c r="G51" s="1">
        <v>1831</v>
      </c>
      <c r="H51" s="1">
        <v>3624</v>
      </c>
      <c r="I51" s="1">
        <v>1831</v>
      </c>
      <c r="J51" s="1">
        <v>2897</v>
      </c>
      <c r="K51" s="1">
        <v>727</v>
      </c>
      <c r="L51" s="1">
        <v>25499.508020793342</v>
      </c>
      <c r="M51" s="1">
        <v>5425</v>
      </c>
      <c r="N51" s="89">
        <v>24.27</v>
      </c>
      <c r="O51" s="75">
        <f t="shared" si="0"/>
        <v>2034</v>
      </c>
      <c r="P51" s="75">
        <v>2034</v>
      </c>
      <c r="Q51" s="75">
        <v>0</v>
      </c>
    </row>
    <row r="52" spans="1:25" s="75" customFormat="1" ht="11.25" x14ac:dyDescent="0.2">
      <c r="A52" s="3" t="s">
        <v>4</v>
      </c>
      <c r="B52" s="3" t="s">
        <v>40</v>
      </c>
      <c r="C52" s="88" t="s">
        <v>56</v>
      </c>
      <c r="D52" s="88" t="s">
        <v>403</v>
      </c>
      <c r="E52" s="1">
        <v>2549</v>
      </c>
      <c r="F52" s="1">
        <v>3700</v>
      </c>
      <c r="G52" s="1">
        <v>3163</v>
      </c>
      <c r="H52" s="1">
        <v>3435</v>
      </c>
      <c r="I52" s="1">
        <v>3359</v>
      </c>
      <c r="J52" s="1">
        <v>6857</v>
      </c>
      <c r="K52" s="1">
        <v>0</v>
      </c>
      <c r="L52" s="1">
        <v>29985.256253677573</v>
      </c>
      <c r="M52" s="1">
        <v>6380</v>
      </c>
      <c r="N52" s="89">
        <v>17.47</v>
      </c>
      <c r="O52" s="75">
        <f t="shared" si="0"/>
        <v>1653</v>
      </c>
      <c r="P52" s="75">
        <v>676</v>
      </c>
      <c r="Q52" s="75">
        <v>977</v>
      </c>
    </row>
    <row r="53" spans="1:25" s="75" customFormat="1" ht="11.25" x14ac:dyDescent="0.2">
      <c r="A53" s="3" t="s">
        <v>4</v>
      </c>
      <c r="B53" s="3" t="s">
        <v>40</v>
      </c>
      <c r="C53" s="88" t="s">
        <v>57</v>
      </c>
      <c r="D53" s="88" t="s">
        <v>402</v>
      </c>
      <c r="E53" s="1">
        <v>4548</v>
      </c>
      <c r="F53" s="1">
        <v>5892</v>
      </c>
      <c r="G53" s="1">
        <v>5885</v>
      </c>
      <c r="H53" s="1">
        <v>5830</v>
      </c>
      <c r="I53" s="1">
        <v>5470</v>
      </c>
      <c r="J53" s="1">
        <v>5646</v>
      </c>
      <c r="K53" s="1">
        <v>0</v>
      </c>
      <c r="L53" s="1">
        <v>49448.196452929551</v>
      </c>
      <c r="M53" s="1">
        <v>10521</v>
      </c>
      <c r="N53" s="89">
        <v>28.97</v>
      </c>
      <c r="O53" s="75">
        <f t="shared" si="0"/>
        <v>967</v>
      </c>
      <c r="P53" s="75">
        <v>181</v>
      </c>
      <c r="Q53" s="75">
        <v>786</v>
      </c>
    </row>
    <row r="54" spans="1:25" s="75" customFormat="1" ht="11.25" x14ac:dyDescent="0.2">
      <c r="A54" s="3" t="s">
        <v>4</v>
      </c>
      <c r="B54" s="3" t="s">
        <v>58</v>
      </c>
      <c r="C54" s="88" t="s">
        <v>59</v>
      </c>
      <c r="D54" s="88" t="s">
        <v>363</v>
      </c>
      <c r="E54" s="1">
        <v>1761</v>
      </c>
      <c r="F54" s="1">
        <v>8416</v>
      </c>
      <c r="G54" s="1">
        <v>5336</v>
      </c>
      <c r="H54" s="1">
        <v>4858</v>
      </c>
      <c r="I54" s="1">
        <v>1446</v>
      </c>
      <c r="J54" s="1">
        <v>0</v>
      </c>
      <c r="K54" s="1">
        <v>5956</v>
      </c>
      <c r="L54" s="1">
        <v>49377.0119739484</v>
      </c>
      <c r="M54" s="1">
        <v>10506</v>
      </c>
      <c r="N54" s="89">
        <v>30.89</v>
      </c>
      <c r="O54" s="75">
        <f t="shared" si="0"/>
        <v>3279</v>
      </c>
      <c r="P54" s="75">
        <v>1067</v>
      </c>
      <c r="Q54" s="75">
        <v>2212</v>
      </c>
    </row>
    <row r="55" spans="1:25" s="75" customFormat="1" x14ac:dyDescent="0.25">
      <c r="A55" s="3" t="s">
        <v>4</v>
      </c>
      <c r="B55" s="3" t="s">
        <v>58</v>
      </c>
      <c r="C55" s="88" t="s">
        <v>61</v>
      </c>
      <c r="D55" s="88" t="s">
        <v>361</v>
      </c>
      <c r="E55" s="1">
        <v>2812</v>
      </c>
      <c r="F55" s="1">
        <v>1279</v>
      </c>
      <c r="G55" s="1">
        <v>4136</v>
      </c>
      <c r="H55" s="1">
        <v>1300</v>
      </c>
      <c r="I55" s="1">
        <v>18</v>
      </c>
      <c r="J55" s="1">
        <v>0</v>
      </c>
      <c r="K55" s="1">
        <v>364</v>
      </c>
      <c r="L55" s="1">
        <v>28724.529104214907</v>
      </c>
      <c r="M55" s="1">
        <v>6112</v>
      </c>
      <c r="N55" s="89">
        <v>31.52</v>
      </c>
      <c r="O55" s="75">
        <f t="shared" si="0"/>
        <v>0</v>
      </c>
      <c r="P55" s="75" t="s">
        <v>471</v>
      </c>
      <c r="Q55" s="75" t="s">
        <v>471</v>
      </c>
      <c r="S55" s="105" t="s">
        <v>4</v>
      </c>
      <c r="T55" s="105" t="s">
        <v>58</v>
      </c>
      <c r="U55" s="106" t="s">
        <v>60</v>
      </c>
      <c r="V55" s="106" t="s">
        <v>362</v>
      </c>
      <c r="W55" s="107">
        <v>2830</v>
      </c>
      <c r="X55" s="108"/>
      <c r="Y55" s="108"/>
    </row>
    <row r="56" spans="1:25" s="75" customFormat="1" ht="11.25" x14ac:dyDescent="0.2">
      <c r="A56" s="3" t="s">
        <v>4</v>
      </c>
      <c r="B56" s="3" t="s">
        <v>58</v>
      </c>
      <c r="C56" s="88" t="s">
        <v>62</v>
      </c>
      <c r="D56" s="88" t="s">
        <v>360</v>
      </c>
      <c r="E56" s="1">
        <v>943</v>
      </c>
      <c r="F56" s="1">
        <v>143</v>
      </c>
      <c r="G56" s="1">
        <v>579</v>
      </c>
      <c r="H56" s="1">
        <v>136</v>
      </c>
      <c r="I56" s="1">
        <v>1425</v>
      </c>
      <c r="J56" s="1">
        <v>0</v>
      </c>
      <c r="K56" s="1">
        <v>0</v>
      </c>
      <c r="L56" s="1">
        <v>27399.392565462647</v>
      </c>
      <c r="M56" s="1">
        <v>5830</v>
      </c>
      <c r="N56" s="89">
        <v>18.53</v>
      </c>
      <c r="O56" s="75">
        <f t="shared" si="0"/>
        <v>0</v>
      </c>
      <c r="P56" s="75" t="s">
        <v>471</v>
      </c>
      <c r="Q56" s="75" t="s">
        <v>471</v>
      </c>
    </row>
    <row r="57" spans="1:25" s="75" customFormat="1" ht="11.25" x14ac:dyDescent="0.2">
      <c r="A57" s="3" t="s">
        <v>4</v>
      </c>
      <c r="B57" s="3" t="s">
        <v>58</v>
      </c>
      <c r="C57" s="88" t="s">
        <v>63</v>
      </c>
      <c r="D57" s="88" t="s">
        <v>359</v>
      </c>
      <c r="E57" s="1">
        <v>2989</v>
      </c>
      <c r="F57" s="1">
        <v>3250</v>
      </c>
      <c r="G57" s="1">
        <v>2795</v>
      </c>
      <c r="H57" s="1">
        <v>4793</v>
      </c>
      <c r="I57" s="1">
        <v>2258</v>
      </c>
      <c r="J57" s="1">
        <v>0</v>
      </c>
      <c r="K57" s="1">
        <v>139</v>
      </c>
      <c r="L57" s="1">
        <v>31063.374193905405</v>
      </c>
      <c r="M57" s="1">
        <v>6609</v>
      </c>
      <c r="N57" s="89">
        <v>30.43</v>
      </c>
      <c r="O57" s="75">
        <f t="shared" si="0"/>
        <v>2441</v>
      </c>
      <c r="P57" s="75">
        <v>882</v>
      </c>
      <c r="Q57" s="75">
        <v>1559</v>
      </c>
    </row>
    <row r="58" spans="1:25" s="75" customFormat="1" ht="11.25" x14ac:dyDescent="0.2">
      <c r="A58" s="3" t="s">
        <v>4</v>
      </c>
      <c r="B58" s="3" t="s">
        <v>58</v>
      </c>
      <c r="C58" s="88" t="s">
        <v>64</v>
      </c>
      <c r="D58" s="88" t="s">
        <v>358</v>
      </c>
      <c r="E58" s="1">
        <v>4212</v>
      </c>
      <c r="F58" s="1">
        <v>2202</v>
      </c>
      <c r="G58" s="1">
        <v>4399</v>
      </c>
      <c r="H58" s="1">
        <v>1267</v>
      </c>
      <c r="I58" s="1">
        <v>5007</v>
      </c>
      <c r="J58" s="1">
        <v>0</v>
      </c>
      <c r="K58" s="1">
        <v>2699</v>
      </c>
      <c r="L58" s="1">
        <v>30874.218268421049</v>
      </c>
      <c r="M58" s="1">
        <v>6569</v>
      </c>
      <c r="N58" s="89">
        <v>19.77</v>
      </c>
      <c r="O58" s="75">
        <f t="shared" si="0"/>
        <v>0</v>
      </c>
      <c r="P58" s="75" t="s">
        <v>471</v>
      </c>
      <c r="Q58" s="75" t="s">
        <v>471</v>
      </c>
    </row>
    <row r="59" spans="1:25" s="75" customFormat="1" ht="11.25" x14ac:dyDescent="0.2">
      <c r="A59" s="3" t="s">
        <v>4</v>
      </c>
      <c r="B59" s="3" t="s">
        <v>58</v>
      </c>
      <c r="C59" s="88" t="s">
        <v>65</v>
      </c>
      <c r="D59" s="88" t="s">
        <v>357</v>
      </c>
      <c r="E59" s="1">
        <v>2133</v>
      </c>
      <c r="F59" s="1">
        <v>475</v>
      </c>
      <c r="G59" s="1">
        <v>711</v>
      </c>
      <c r="H59" s="1">
        <v>285</v>
      </c>
      <c r="I59" s="1">
        <v>2660</v>
      </c>
      <c r="J59" s="1">
        <v>0</v>
      </c>
      <c r="K59" s="1">
        <v>275</v>
      </c>
      <c r="L59" s="1">
        <v>54204.145785065666</v>
      </c>
      <c r="M59" s="1">
        <v>11533</v>
      </c>
      <c r="N59" s="89">
        <v>15.91</v>
      </c>
      <c r="O59" s="75">
        <f t="shared" si="0"/>
        <v>0</v>
      </c>
      <c r="P59" s="75" t="s">
        <v>471</v>
      </c>
      <c r="Q59" s="75" t="s">
        <v>471</v>
      </c>
    </row>
    <row r="60" spans="1:25" s="75" customFormat="1" ht="11.25" x14ac:dyDescent="0.2">
      <c r="A60" s="3" t="s">
        <v>4</v>
      </c>
      <c r="B60" s="3" t="s">
        <v>58</v>
      </c>
      <c r="C60" s="88" t="s">
        <v>66</v>
      </c>
      <c r="D60" s="88" t="s">
        <v>356</v>
      </c>
      <c r="E60" s="1">
        <v>5556</v>
      </c>
      <c r="F60" s="1">
        <v>3454</v>
      </c>
      <c r="G60" s="1">
        <v>6780</v>
      </c>
      <c r="H60" s="1">
        <v>2680</v>
      </c>
      <c r="I60" s="1">
        <v>5587</v>
      </c>
      <c r="J60" s="1">
        <v>0</v>
      </c>
      <c r="K60" s="1">
        <v>1980</v>
      </c>
      <c r="L60" s="1">
        <v>43338.653203514237</v>
      </c>
      <c r="M60" s="1">
        <v>9221</v>
      </c>
      <c r="N60" s="89">
        <v>26.22</v>
      </c>
      <c r="O60" s="75">
        <f t="shared" si="0"/>
        <v>290</v>
      </c>
      <c r="P60" s="75">
        <v>0</v>
      </c>
      <c r="Q60" s="75">
        <v>290</v>
      </c>
    </row>
    <row r="61" spans="1:25" s="75" customFormat="1" ht="11.25" x14ac:dyDescent="0.2">
      <c r="A61" s="3" t="s">
        <v>4</v>
      </c>
      <c r="B61" s="3" t="s">
        <v>58</v>
      </c>
      <c r="C61" s="88" t="s">
        <v>67</v>
      </c>
      <c r="D61" s="88" t="s">
        <v>355</v>
      </c>
      <c r="E61" s="1">
        <v>1933</v>
      </c>
      <c r="F61" s="1">
        <v>2013</v>
      </c>
      <c r="G61" s="1">
        <v>2052</v>
      </c>
      <c r="H61" s="1">
        <v>2965</v>
      </c>
      <c r="I61" s="1">
        <v>1706</v>
      </c>
      <c r="J61" s="1">
        <v>0</v>
      </c>
      <c r="K61" s="1">
        <v>1608</v>
      </c>
      <c r="L61" s="1">
        <v>20258.495113337915</v>
      </c>
      <c r="M61" s="1">
        <v>4310</v>
      </c>
      <c r="N61" s="89">
        <v>33.119999999999997</v>
      </c>
      <c r="O61" s="75">
        <f t="shared" si="0"/>
        <v>2671</v>
      </c>
      <c r="P61" s="75">
        <v>50</v>
      </c>
      <c r="Q61" s="75">
        <v>2621</v>
      </c>
    </row>
    <row r="62" spans="1:25" s="75" customFormat="1" ht="11.25" x14ac:dyDescent="0.2">
      <c r="A62" s="3" t="s">
        <v>4</v>
      </c>
      <c r="B62" s="3" t="s">
        <v>58</v>
      </c>
      <c r="C62" s="88" t="s">
        <v>68</v>
      </c>
      <c r="D62" s="88" t="s">
        <v>354</v>
      </c>
      <c r="E62" s="1">
        <v>1374</v>
      </c>
      <c r="F62" s="1">
        <v>1200</v>
      </c>
      <c r="G62" s="1">
        <v>1041</v>
      </c>
      <c r="H62" s="1">
        <v>1084</v>
      </c>
      <c r="I62" s="1">
        <v>1485</v>
      </c>
      <c r="J62" s="1">
        <v>0</v>
      </c>
      <c r="K62" s="1">
        <v>0</v>
      </c>
      <c r="L62" s="1">
        <v>14037.25077959014</v>
      </c>
      <c r="M62" s="1">
        <v>2987</v>
      </c>
      <c r="N62" s="89">
        <v>26.82</v>
      </c>
      <c r="O62" s="75">
        <f t="shared" si="0"/>
        <v>0</v>
      </c>
      <c r="P62" s="75" t="s">
        <v>471</v>
      </c>
      <c r="Q62" s="75" t="s">
        <v>471</v>
      </c>
    </row>
    <row r="63" spans="1:25" s="75" customFormat="1" ht="11.25" x14ac:dyDescent="0.2">
      <c r="A63" s="3" t="s">
        <v>4</v>
      </c>
      <c r="B63" s="3" t="s">
        <v>58</v>
      </c>
      <c r="C63" s="88" t="s">
        <v>69</v>
      </c>
      <c r="D63" s="88" t="s">
        <v>353</v>
      </c>
      <c r="E63" s="1">
        <v>357</v>
      </c>
      <c r="F63" s="1">
        <v>117</v>
      </c>
      <c r="G63" s="1">
        <v>607</v>
      </c>
      <c r="H63" s="1">
        <v>24</v>
      </c>
      <c r="I63" s="1">
        <v>9</v>
      </c>
      <c r="J63" s="1">
        <v>0</v>
      </c>
      <c r="K63" s="1">
        <v>0</v>
      </c>
      <c r="L63" s="1">
        <v>57426.066880470389</v>
      </c>
      <c r="M63" s="1">
        <v>12218</v>
      </c>
      <c r="N63" s="89">
        <v>15.21</v>
      </c>
      <c r="O63" s="75">
        <f t="shared" si="0"/>
        <v>0</v>
      </c>
      <c r="P63" s="75" t="s">
        <v>471</v>
      </c>
      <c r="Q63" s="75" t="s">
        <v>471</v>
      </c>
    </row>
    <row r="64" spans="1:25" s="75" customFormat="1" ht="11.25" x14ac:dyDescent="0.2">
      <c r="A64" s="3" t="s">
        <v>4</v>
      </c>
      <c r="B64" s="3" t="s">
        <v>58</v>
      </c>
      <c r="C64" s="88" t="s">
        <v>70</v>
      </c>
      <c r="D64" s="88" t="s">
        <v>352</v>
      </c>
      <c r="E64" s="1">
        <v>4793</v>
      </c>
      <c r="F64" s="1">
        <v>3812</v>
      </c>
      <c r="G64" s="1">
        <v>6004</v>
      </c>
      <c r="H64" s="1">
        <v>3702</v>
      </c>
      <c r="I64" s="1">
        <v>5949</v>
      </c>
      <c r="J64" s="1">
        <v>0</v>
      </c>
      <c r="K64" s="1">
        <v>0</v>
      </c>
      <c r="L64" s="1">
        <v>56882.635492338559</v>
      </c>
      <c r="M64" s="1">
        <v>12103</v>
      </c>
      <c r="N64" s="89">
        <v>29.64</v>
      </c>
      <c r="O64" s="75">
        <f t="shared" si="0"/>
        <v>649</v>
      </c>
      <c r="P64" s="75">
        <v>62</v>
      </c>
      <c r="Q64" s="75">
        <v>587</v>
      </c>
    </row>
    <row r="65" spans="1:17" s="75" customFormat="1" ht="11.25" x14ac:dyDescent="0.2">
      <c r="A65" s="3" t="s">
        <v>4</v>
      </c>
      <c r="B65" s="3" t="s">
        <v>58</v>
      </c>
      <c r="C65" s="88" t="s">
        <v>71</v>
      </c>
      <c r="D65" s="88" t="s">
        <v>351</v>
      </c>
      <c r="E65" s="1">
        <v>4517</v>
      </c>
      <c r="F65" s="1">
        <v>7646</v>
      </c>
      <c r="G65" s="1">
        <v>5722</v>
      </c>
      <c r="H65" s="1">
        <v>7536</v>
      </c>
      <c r="I65" s="1">
        <v>5023</v>
      </c>
      <c r="J65" s="1">
        <v>0</v>
      </c>
      <c r="K65" s="1">
        <v>9638</v>
      </c>
      <c r="L65" s="1">
        <v>65514.83408074046</v>
      </c>
      <c r="M65" s="1">
        <v>13939</v>
      </c>
      <c r="N65" s="89">
        <v>46.76</v>
      </c>
      <c r="O65" s="75">
        <f t="shared" si="0"/>
        <v>5240</v>
      </c>
      <c r="P65" s="75">
        <v>4990</v>
      </c>
      <c r="Q65" s="75">
        <v>250</v>
      </c>
    </row>
    <row r="66" spans="1:17" s="75" customFormat="1" ht="11.25" x14ac:dyDescent="0.2">
      <c r="A66" s="3" t="s">
        <v>4</v>
      </c>
      <c r="B66" s="3" t="s">
        <v>58</v>
      </c>
      <c r="C66" s="88" t="s">
        <v>72</v>
      </c>
      <c r="D66" s="88" t="s">
        <v>350</v>
      </c>
      <c r="E66" s="1">
        <v>8285</v>
      </c>
      <c r="F66" s="1">
        <v>7186</v>
      </c>
      <c r="G66" s="1">
        <v>7704</v>
      </c>
      <c r="H66" s="1">
        <v>5924</v>
      </c>
      <c r="I66" s="1">
        <v>8540</v>
      </c>
      <c r="J66" s="1">
        <v>0</v>
      </c>
      <c r="K66" s="1">
        <v>0</v>
      </c>
      <c r="L66" s="1">
        <v>83252.643601436037</v>
      </c>
      <c r="M66" s="1">
        <v>17713</v>
      </c>
      <c r="N66" s="89">
        <v>24.45</v>
      </c>
      <c r="O66" s="75">
        <f t="shared" si="0"/>
        <v>464</v>
      </c>
      <c r="P66" s="75">
        <v>0</v>
      </c>
      <c r="Q66" s="75">
        <v>464</v>
      </c>
    </row>
    <row r="67" spans="1:17" s="75" customFormat="1" ht="11.25" x14ac:dyDescent="0.2">
      <c r="A67" s="3" t="s">
        <v>4</v>
      </c>
      <c r="B67" s="3" t="s">
        <v>58</v>
      </c>
      <c r="C67" s="88" t="s">
        <v>73</v>
      </c>
      <c r="D67" s="88" t="s">
        <v>349</v>
      </c>
      <c r="E67" s="1">
        <v>4211</v>
      </c>
      <c r="F67" s="1">
        <v>4225</v>
      </c>
      <c r="G67" s="1">
        <v>6944</v>
      </c>
      <c r="H67" s="1">
        <v>5298</v>
      </c>
      <c r="I67" s="1">
        <v>2423</v>
      </c>
      <c r="J67" s="1">
        <v>0</v>
      </c>
      <c r="K67" s="1">
        <v>4336</v>
      </c>
      <c r="L67" s="1">
        <v>41402.156353113649</v>
      </c>
      <c r="M67" s="1">
        <v>8809</v>
      </c>
      <c r="N67" s="89">
        <v>48.4</v>
      </c>
      <c r="O67" s="75">
        <f t="shared" si="0"/>
        <v>297</v>
      </c>
      <c r="P67" s="75">
        <v>100</v>
      </c>
      <c r="Q67" s="75">
        <v>197</v>
      </c>
    </row>
    <row r="68" spans="1:17" s="75" customFormat="1" ht="11.25" x14ac:dyDescent="0.2">
      <c r="A68" s="3" t="s">
        <v>4</v>
      </c>
      <c r="B68" s="3" t="s">
        <v>58</v>
      </c>
      <c r="C68" s="88" t="s">
        <v>74</v>
      </c>
      <c r="D68" s="88" t="s">
        <v>348</v>
      </c>
      <c r="E68" s="1">
        <v>2818</v>
      </c>
      <c r="F68" s="1">
        <v>1417</v>
      </c>
      <c r="G68" s="1">
        <v>2176</v>
      </c>
      <c r="H68" s="1">
        <v>673</v>
      </c>
      <c r="I68" s="1">
        <v>3572</v>
      </c>
      <c r="J68" s="1">
        <v>0</v>
      </c>
      <c r="K68" s="1">
        <v>0</v>
      </c>
      <c r="L68" s="1">
        <v>45240.663061975669</v>
      </c>
      <c r="M68" s="1">
        <v>9626</v>
      </c>
      <c r="N68" s="89">
        <v>17.329999999999998</v>
      </c>
      <c r="O68" s="75">
        <f t="shared" si="0"/>
        <v>0</v>
      </c>
      <c r="P68" s="75" t="s">
        <v>471</v>
      </c>
      <c r="Q68" s="75" t="s">
        <v>471</v>
      </c>
    </row>
    <row r="69" spans="1:17" s="75" customFormat="1" ht="11.25" x14ac:dyDescent="0.2">
      <c r="A69" s="3" t="s">
        <v>4</v>
      </c>
      <c r="B69" s="3" t="s">
        <v>58</v>
      </c>
      <c r="C69" s="88" t="s">
        <v>75</v>
      </c>
      <c r="D69" s="88" t="s">
        <v>347</v>
      </c>
      <c r="E69" s="1">
        <v>2420</v>
      </c>
      <c r="F69" s="1">
        <v>555</v>
      </c>
      <c r="G69" s="1">
        <v>4564</v>
      </c>
      <c r="H69" s="1">
        <v>1047</v>
      </c>
      <c r="I69" s="1">
        <v>3195</v>
      </c>
      <c r="J69" s="1">
        <v>0</v>
      </c>
      <c r="K69" s="1">
        <v>0</v>
      </c>
      <c r="L69" s="1">
        <v>35188.227441898431</v>
      </c>
      <c r="M69" s="1">
        <v>7487</v>
      </c>
      <c r="N69" s="89">
        <v>22.3</v>
      </c>
      <c r="O69" s="75">
        <f t="shared" ref="O69:O91" si="1">SUM(P69:Q69)</f>
        <v>0</v>
      </c>
      <c r="P69" s="75" t="s">
        <v>471</v>
      </c>
      <c r="Q69" s="75" t="s">
        <v>471</v>
      </c>
    </row>
    <row r="70" spans="1:17" s="75" customFormat="1" ht="11.25" x14ac:dyDescent="0.2">
      <c r="A70" s="3" t="s">
        <v>4</v>
      </c>
      <c r="B70" s="3" t="s">
        <v>58</v>
      </c>
      <c r="C70" s="88" t="s">
        <v>76</v>
      </c>
      <c r="D70" s="88" t="s">
        <v>346</v>
      </c>
      <c r="E70" s="1">
        <v>1858</v>
      </c>
      <c r="F70" s="1">
        <v>793</v>
      </c>
      <c r="G70" s="1">
        <v>904</v>
      </c>
      <c r="H70" s="1">
        <v>241</v>
      </c>
      <c r="I70" s="1">
        <v>2588</v>
      </c>
      <c r="J70" s="1">
        <v>0</v>
      </c>
      <c r="K70" s="1">
        <v>7406</v>
      </c>
      <c r="L70" s="1">
        <v>69086.850397345508</v>
      </c>
      <c r="M70" s="1">
        <v>14699</v>
      </c>
      <c r="N70" s="89">
        <v>15.98</v>
      </c>
      <c r="O70" s="75">
        <f t="shared" si="1"/>
        <v>369</v>
      </c>
      <c r="P70" s="75">
        <v>0</v>
      </c>
      <c r="Q70" s="75">
        <v>369</v>
      </c>
    </row>
    <row r="71" spans="1:17" s="75" customFormat="1" ht="11.25" x14ac:dyDescent="0.2">
      <c r="A71" s="3" t="s">
        <v>4</v>
      </c>
      <c r="B71" s="3" t="s">
        <v>58</v>
      </c>
      <c r="C71" s="88" t="s">
        <v>77</v>
      </c>
      <c r="D71" s="88" t="s">
        <v>345</v>
      </c>
      <c r="E71" s="1">
        <v>3047</v>
      </c>
      <c r="F71" s="1">
        <v>5994</v>
      </c>
      <c r="G71" s="1">
        <v>4279</v>
      </c>
      <c r="H71" s="1">
        <v>6335</v>
      </c>
      <c r="I71" s="1">
        <v>2648</v>
      </c>
      <c r="J71" s="1">
        <v>0</v>
      </c>
      <c r="K71" s="1">
        <v>5833</v>
      </c>
      <c r="L71" s="1">
        <v>44588.545396217458</v>
      </c>
      <c r="M71" s="1">
        <v>9487</v>
      </c>
      <c r="N71" s="89">
        <v>22.11</v>
      </c>
      <c r="O71" s="75">
        <f t="shared" si="1"/>
        <v>3534</v>
      </c>
      <c r="P71" s="75">
        <v>831</v>
      </c>
      <c r="Q71" s="75">
        <v>2703</v>
      </c>
    </row>
    <row r="72" spans="1:17" s="75" customFormat="1" ht="11.25" x14ac:dyDescent="0.2">
      <c r="A72" s="3" t="s">
        <v>4</v>
      </c>
      <c r="B72" s="3" t="s">
        <v>58</v>
      </c>
      <c r="C72" s="88" t="s">
        <v>78</v>
      </c>
      <c r="D72" s="88" t="s">
        <v>471</v>
      </c>
      <c r="E72" s="1">
        <v>515</v>
      </c>
      <c r="F72" s="1">
        <v>153</v>
      </c>
      <c r="G72" s="1">
        <v>685</v>
      </c>
      <c r="H72" s="1">
        <v>34</v>
      </c>
      <c r="I72" s="1">
        <v>0</v>
      </c>
      <c r="J72" s="1">
        <v>0</v>
      </c>
      <c r="K72" s="1">
        <v>0</v>
      </c>
      <c r="L72" s="1">
        <v>32759.507161093825</v>
      </c>
      <c r="M72" s="1">
        <v>6970</v>
      </c>
      <c r="N72" s="89">
        <v>29.21</v>
      </c>
      <c r="O72" s="75">
        <f t="shared" si="1"/>
        <v>0</v>
      </c>
      <c r="P72" s="75" t="s">
        <v>471</v>
      </c>
      <c r="Q72" s="75" t="s">
        <v>471</v>
      </c>
    </row>
    <row r="73" spans="1:17" s="75" customFormat="1" ht="11.25" x14ac:dyDescent="0.2">
      <c r="A73" s="3" t="s">
        <v>4</v>
      </c>
      <c r="B73" s="3" t="s">
        <v>58</v>
      </c>
      <c r="C73" s="88" t="s">
        <v>79</v>
      </c>
      <c r="D73" s="88" t="s">
        <v>343</v>
      </c>
      <c r="E73" s="1">
        <v>2605</v>
      </c>
      <c r="F73" s="1">
        <v>536</v>
      </c>
      <c r="G73" s="1">
        <v>328</v>
      </c>
      <c r="H73" s="1">
        <v>301</v>
      </c>
      <c r="I73" s="1">
        <v>2149</v>
      </c>
      <c r="J73" s="1">
        <v>0</v>
      </c>
      <c r="K73" s="1">
        <v>0</v>
      </c>
      <c r="L73" s="1">
        <v>65871.199664111526</v>
      </c>
      <c r="M73" s="1">
        <v>14015</v>
      </c>
      <c r="N73" s="89">
        <v>25.84</v>
      </c>
      <c r="O73" s="75">
        <f t="shared" si="1"/>
        <v>0</v>
      </c>
      <c r="P73" s="75" t="s">
        <v>471</v>
      </c>
      <c r="Q73" s="75" t="s">
        <v>471</v>
      </c>
    </row>
    <row r="74" spans="1:17" s="75" customFormat="1" ht="11.25" x14ac:dyDescent="0.2">
      <c r="A74" s="3" t="s">
        <v>4</v>
      </c>
      <c r="B74" s="3" t="s">
        <v>58</v>
      </c>
      <c r="C74" s="88" t="s">
        <v>80</v>
      </c>
      <c r="D74" s="88" t="s">
        <v>342</v>
      </c>
      <c r="E74" s="1">
        <v>5224</v>
      </c>
      <c r="F74" s="1">
        <v>2382</v>
      </c>
      <c r="G74" s="1">
        <v>1416</v>
      </c>
      <c r="H74" s="1">
        <v>6333</v>
      </c>
      <c r="I74" s="1">
        <v>6963</v>
      </c>
      <c r="J74" s="1">
        <v>0</v>
      </c>
      <c r="K74" s="1">
        <v>0</v>
      </c>
      <c r="L74" s="1">
        <v>72133.201351969183</v>
      </c>
      <c r="M74" s="1">
        <v>15347</v>
      </c>
      <c r="N74" s="89">
        <v>23.18</v>
      </c>
      <c r="O74" s="75">
        <f t="shared" si="1"/>
        <v>0</v>
      </c>
      <c r="P74" s="75" t="s">
        <v>471</v>
      </c>
      <c r="Q74" s="75" t="s">
        <v>471</v>
      </c>
    </row>
    <row r="75" spans="1:17" s="75" customFormat="1" ht="11.25" x14ac:dyDescent="0.2">
      <c r="A75" s="3" t="s">
        <v>4</v>
      </c>
      <c r="B75" s="3" t="s">
        <v>58</v>
      </c>
      <c r="C75" s="88" t="s">
        <v>81</v>
      </c>
      <c r="D75" s="88" t="s">
        <v>341</v>
      </c>
      <c r="E75" s="1">
        <v>1785</v>
      </c>
      <c r="F75" s="1">
        <v>4082</v>
      </c>
      <c r="G75" s="1">
        <v>2313</v>
      </c>
      <c r="H75" s="1">
        <v>4520</v>
      </c>
      <c r="I75" s="1">
        <v>3041</v>
      </c>
      <c r="J75" s="1">
        <v>0</v>
      </c>
      <c r="K75" s="1">
        <v>0</v>
      </c>
      <c r="L75" s="1">
        <v>28677.50138793427</v>
      </c>
      <c r="M75" s="1">
        <v>6102</v>
      </c>
      <c r="N75" s="89">
        <v>33.840000000000003</v>
      </c>
      <c r="O75" s="75">
        <f t="shared" si="1"/>
        <v>0</v>
      </c>
      <c r="P75" s="75" t="s">
        <v>471</v>
      </c>
      <c r="Q75" s="75" t="s">
        <v>471</v>
      </c>
    </row>
    <row r="76" spans="1:17" s="75" customFormat="1" ht="11.25" x14ac:dyDescent="0.2">
      <c r="A76" s="3" t="s">
        <v>4</v>
      </c>
      <c r="B76" s="3" t="s">
        <v>58</v>
      </c>
      <c r="C76" s="88" t="s">
        <v>82</v>
      </c>
      <c r="D76" s="88" t="s">
        <v>471</v>
      </c>
      <c r="E76" s="1">
        <v>1752</v>
      </c>
      <c r="F76" s="1">
        <v>189</v>
      </c>
      <c r="G76" s="1">
        <v>1118</v>
      </c>
      <c r="H76" s="1">
        <v>261</v>
      </c>
      <c r="I76" s="1">
        <v>4452</v>
      </c>
      <c r="J76" s="1">
        <v>0</v>
      </c>
      <c r="K76" s="1">
        <v>0</v>
      </c>
      <c r="L76" s="1">
        <v>74152.257970951381</v>
      </c>
      <c r="M76" s="1">
        <v>15777</v>
      </c>
      <c r="N76" s="89">
        <v>17.309999999999999</v>
      </c>
      <c r="O76" s="75">
        <f t="shared" si="1"/>
        <v>0</v>
      </c>
      <c r="P76" s="75" t="s">
        <v>471</v>
      </c>
      <c r="Q76" s="75" t="s">
        <v>471</v>
      </c>
    </row>
    <row r="77" spans="1:17" s="75" customFormat="1" ht="11.25" x14ac:dyDescent="0.2">
      <c r="A77" s="3" t="s">
        <v>4</v>
      </c>
      <c r="B77" s="3" t="s">
        <v>58</v>
      </c>
      <c r="C77" s="88" t="s">
        <v>83</v>
      </c>
      <c r="D77" s="88" t="s">
        <v>339</v>
      </c>
      <c r="E77" s="1">
        <v>2694</v>
      </c>
      <c r="F77" s="1">
        <v>4006</v>
      </c>
      <c r="G77" s="1">
        <v>3076</v>
      </c>
      <c r="H77" s="1">
        <v>4828</v>
      </c>
      <c r="I77" s="1">
        <v>840</v>
      </c>
      <c r="J77" s="1">
        <v>0</v>
      </c>
      <c r="K77" s="1">
        <v>3753</v>
      </c>
      <c r="L77" s="1">
        <v>35166.281174300799</v>
      </c>
      <c r="M77" s="1">
        <v>7482</v>
      </c>
      <c r="N77" s="89">
        <v>42.26</v>
      </c>
      <c r="O77" s="75">
        <f t="shared" si="1"/>
        <v>3592</v>
      </c>
      <c r="P77" s="75">
        <v>0</v>
      </c>
      <c r="Q77" s="75">
        <v>3592</v>
      </c>
    </row>
    <row r="78" spans="1:17" s="75" customFormat="1" ht="11.25" x14ac:dyDescent="0.2">
      <c r="A78" s="3" t="s">
        <v>4</v>
      </c>
      <c r="B78" s="3" t="s">
        <v>58</v>
      </c>
      <c r="C78" s="88" t="s">
        <v>84</v>
      </c>
      <c r="D78" s="88" t="s">
        <v>338</v>
      </c>
      <c r="E78" s="1">
        <v>1875</v>
      </c>
      <c r="F78" s="1">
        <v>1925</v>
      </c>
      <c r="G78" s="1">
        <v>2573</v>
      </c>
      <c r="H78" s="1">
        <v>1910</v>
      </c>
      <c r="I78" s="1">
        <v>2674</v>
      </c>
      <c r="J78" s="1">
        <v>0</v>
      </c>
      <c r="K78" s="1">
        <v>0</v>
      </c>
      <c r="L78" s="1">
        <v>33882.947050020208</v>
      </c>
      <c r="M78" s="1">
        <v>7209</v>
      </c>
      <c r="N78" s="89">
        <v>28.33</v>
      </c>
      <c r="O78" s="75">
        <f t="shared" si="1"/>
        <v>0</v>
      </c>
      <c r="P78" s="75" t="s">
        <v>471</v>
      </c>
      <c r="Q78" s="75" t="s">
        <v>471</v>
      </c>
    </row>
    <row r="79" spans="1:17" s="75" customFormat="1" ht="11.25" x14ac:dyDescent="0.2">
      <c r="A79" s="3" t="s">
        <v>4</v>
      </c>
      <c r="B79" s="3" t="s">
        <v>58</v>
      </c>
      <c r="C79" s="88" t="s">
        <v>86</v>
      </c>
      <c r="D79" s="88" t="s">
        <v>337</v>
      </c>
      <c r="E79" s="1">
        <v>1407</v>
      </c>
      <c r="F79" s="1">
        <v>1693</v>
      </c>
      <c r="G79" s="1">
        <v>1660</v>
      </c>
      <c r="H79" s="1">
        <v>1945</v>
      </c>
      <c r="I79" s="1">
        <v>1441</v>
      </c>
      <c r="J79" s="1">
        <v>0</v>
      </c>
      <c r="K79" s="1">
        <v>0</v>
      </c>
      <c r="L79" s="1">
        <v>15315.359602061755</v>
      </c>
      <c r="M79" s="1">
        <v>3259</v>
      </c>
      <c r="N79" s="89">
        <v>30.08</v>
      </c>
      <c r="O79" s="75">
        <f t="shared" si="1"/>
        <v>180</v>
      </c>
      <c r="P79" s="75">
        <v>180</v>
      </c>
      <c r="Q79" s="75">
        <v>0</v>
      </c>
    </row>
    <row r="80" spans="1:17" s="75" customFormat="1" ht="11.25" x14ac:dyDescent="0.2">
      <c r="A80" s="3" t="s">
        <v>4</v>
      </c>
      <c r="B80" s="3" t="s">
        <v>58</v>
      </c>
      <c r="C80" s="88" t="s">
        <v>87</v>
      </c>
      <c r="D80" s="88" t="s">
        <v>336</v>
      </c>
      <c r="E80" s="1">
        <v>6044</v>
      </c>
      <c r="F80" s="1">
        <v>3929</v>
      </c>
      <c r="G80" s="1">
        <v>4400</v>
      </c>
      <c r="H80" s="1">
        <v>7882</v>
      </c>
      <c r="I80" s="1">
        <v>3094</v>
      </c>
      <c r="J80" s="1">
        <v>0</v>
      </c>
      <c r="K80" s="1">
        <v>0</v>
      </c>
      <c r="L80" s="1">
        <v>49001.835304065084</v>
      </c>
      <c r="M80" s="1">
        <v>10426</v>
      </c>
      <c r="N80" s="89">
        <v>24.11</v>
      </c>
      <c r="O80" s="75">
        <f t="shared" si="1"/>
        <v>3266</v>
      </c>
      <c r="P80" s="75">
        <v>585</v>
      </c>
      <c r="Q80" s="75">
        <v>2681</v>
      </c>
    </row>
    <row r="81" spans="1:17" s="75" customFormat="1" ht="11.25" x14ac:dyDescent="0.2">
      <c r="A81" s="3" t="s">
        <v>4</v>
      </c>
      <c r="B81" s="3" t="s">
        <v>58</v>
      </c>
      <c r="C81" s="88" t="s">
        <v>88</v>
      </c>
      <c r="D81" s="88" t="s">
        <v>335</v>
      </c>
      <c r="E81" s="1">
        <v>26</v>
      </c>
      <c r="F81" s="1">
        <v>46</v>
      </c>
      <c r="G81" s="1">
        <v>558</v>
      </c>
      <c r="H81" s="1">
        <v>76</v>
      </c>
      <c r="I81" s="1">
        <v>1773</v>
      </c>
      <c r="J81" s="1">
        <v>0</v>
      </c>
      <c r="K81" s="1">
        <v>0</v>
      </c>
      <c r="L81" s="1">
        <v>24760.615151937851</v>
      </c>
      <c r="M81" s="1">
        <v>5268</v>
      </c>
      <c r="N81" s="89">
        <v>15.44</v>
      </c>
      <c r="O81" s="75">
        <f t="shared" si="1"/>
        <v>0</v>
      </c>
      <c r="P81" s="75" t="s">
        <v>471</v>
      </c>
      <c r="Q81" s="75" t="s">
        <v>471</v>
      </c>
    </row>
    <row r="82" spans="1:17" s="75" customFormat="1" ht="11.25" x14ac:dyDescent="0.2">
      <c r="A82" s="3" t="s">
        <v>4</v>
      </c>
      <c r="B82" s="3" t="s">
        <v>89</v>
      </c>
      <c r="C82" s="88" t="s">
        <v>90</v>
      </c>
      <c r="D82" s="88" t="s">
        <v>291</v>
      </c>
      <c r="E82" s="1">
        <v>715</v>
      </c>
      <c r="F82" s="1">
        <v>93</v>
      </c>
      <c r="G82" s="1">
        <v>451</v>
      </c>
      <c r="H82" s="1">
        <v>58</v>
      </c>
      <c r="I82" s="1">
        <v>0</v>
      </c>
      <c r="J82" s="1">
        <v>0</v>
      </c>
      <c r="K82" s="1">
        <v>0</v>
      </c>
      <c r="L82" s="1">
        <v>539640.56968426879</v>
      </c>
      <c r="M82" s="1">
        <v>114817</v>
      </c>
      <c r="N82" s="89">
        <v>11.18</v>
      </c>
      <c r="O82" s="75">
        <f t="shared" si="1"/>
        <v>285</v>
      </c>
      <c r="P82" s="75">
        <v>0</v>
      </c>
      <c r="Q82" s="75">
        <v>285</v>
      </c>
    </row>
    <row r="83" spans="1:17" s="75" customFormat="1" ht="11.25" x14ac:dyDescent="0.2">
      <c r="A83" s="3" t="s">
        <v>4</v>
      </c>
      <c r="B83" s="3" t="s">
        <v>89</v>
      </c>
      <c r="C83" s="88" t="s">
        <v>91</v>
      </c>
      <c r="D83" s="88" t="s">
        <v>290</v>
      </c>
      <c r="E83" s="1">
        <v>18574</v>
      </c>
      <c r="F83" s="1">
        <v>5636</v>
      </c>
      <c r="G83" s="1">
        <v>15326</v>
      </c>
      <c r="H83" s="1">
        <v>5303</v>
      </c>
      <c r="I83" s="1">
        <v>18924</v>
      </c>
      <c r="J83" s="1">
        <v>4530</v>
      </c>
      <c r="K83" s="1">
        <v>8742</v>
      </c>
      <c r="L83" s="1">
        <v>156787.0880375625</v>
      </c>
      <c r="M83" s="1">
        <v>33359</v>
      </c>
      <c r="N83" s="89">
        <v>27.29</v>
      </c>
      <c r="O83" s="75">
        <f t="shared" si="1"/>
        <v>2129</v>
      </c>
      <c r="P83" s="75">
        <v>886</v>
      </c>
      <c r="Q83" s="75">
        <v>1243</v>
      </c>
    </row>
    <row r="84" spans="1:17" s="75" customFormat="1" ht="11.25" x14ac:dyDescent="0.2">
      <c r="A84" s="3" t="s">
        <v>4</v>
      </c>
      <c r="B84" s="3" t="s">
        <v>89</v>
      </c>
      <c r="C84" s="88" t="s">
        <v>92</v>
      </c>
      <c r="D84" s="88" t="s">
        <v>471</v>
      </c>
      <c r="E84" s="1">
        <v>440</v>
      </c>
      <c r="F84" s="1">
        <v>388</v>
      </c>
      <c r="G84" s="1">
        <v>339</v>
      </c>
      <c r="H84" s="1">
        <v>408</v>
      </c>
      <c r="I84" s="1">
        <v>0</v>
      </c>
      <c r="J84" s="1">
        <v>0</v>
      </c>
      <c r="K84" s="1">
        <v>0</v>
      </c>
      <c r="L84" s="1">
        <v>81766.277483562881</v>
      </c>
      <c r="M84" s="1">
        <v>17397</v>
      </c>
      <c r="N84" s="89">
        <v>39.14</v>
      </c>
      <c r="O84" s="75">
        <f t="shared" si="1"/>
        <v>0</v>
      </c>
      <c r="P84" s="75" t="s">
        <v>471</v>
      </c>
      <c r="Q84" s="75" t="s">
        <v>471</v>
      </c>
    </row>
    <row r="85" spans="1:17" s="75" customFormat="1" ht="11.25" x14ac:dyDescent="0.2">
      <c r="A85" s="3" t="s">
        <v>4</v>
      </c>
      <c r="B85" s="3" t="s">
        <v>89</v>
      </c>
      <c r="C85" s="88" t="s">
        <v>93</v>
      </c>
      <c r="D85" s="88" t="s">
        <v>288</v>
      </c>
      <c r="E85" s="1">
        <v>5285</v>
      </c>
      <c r="F85" s="1">
        <v>753</v>
      </c>
      <c r="G85" s="1">
        <v>2799</v>
      </c>
      <c r="H85" s="1">
        <v>831</v>
      </c>
      <c r="I85" s="1">
        <v>3982</v>
      </c>
      <c r="J85" s="1">
        <v>724</v>
      </c>
      <c r="K85" s="1">
        <v>2018</v>
      </c>
      <c r="L85" s="1">
        <v>96250.713682729373</v>
      </c>
      <c r="M85" s="1">
        <v>20479</v>
      </c>
      <c r="N85" s="89">
        <v>25.55</v>
      </c>
      <c r="O85" s="75">
        <f t="shared" si="1"/>
        <v>430</v>
      </c>
      <c r="P85" s="75">
        <v>0</v>
      </c>
      <c r="Q85" s="75">
        <v>430</v>
      </c>
    </row>
    <row r="86" spans="1:17" s="75" customFormat="1" ht="11.25" x14ac:dyDescent="0.2">
      <c r="A86" s="3" t="s">
        <v>4</v>
      </c>
      <c r="B86" s="3" t="s">
        <v>89</v>
      </c>
      <c r="C86" s="88" t="s">
        <v>94</v>
      </c>
      <c r="D86" s="88" t="s">
        <v>287</v>
      </c>
      <c r="E86" s="1">
        <v>4370</v>
      </c>
      <c r="F86" s="1">
        <v>638</v>
      </c>
      <c r="G86" s="1">
        <v>4601</v>
      </c>
      <c r="H86" s="1">
        <v>673</v>
      </c>
      <c r="I86" s="1">
        <v>4370</v>
      </c>
      <c r="J86" s="1">
        <v>635</v>
      </c>
      <c r="K86" s="1">
        <v>2312</v>
      </c>
      <c r="L86" s="1">
        <v>91380.482419991647</v>
      </c>
      <c r="M86" s="1">
        <v>19443</v>
      </c>
      <c r="N86" s="89">
        <v>19.18</v>
      </c>
      <c r="O86" s="75">
        <f t="shared" si="1"/>
        <v>0</v>
      </c>
      <c r="P86" s="75" t="s">
        <v>471</v>
      </c>
      <c r="Q86" s="75" t="s">
        <v>471</v>
      </c>
    </row>
    <row r="87" spans="1:17" s="75" customFormat="1" ht="11.25" x14ac:dyDescent="0.2">
      <c r="A87" s="3" t="s">
        <v>4</v>
      </c>
      <c r="B87" s="3" t="s">
        <v>89</v>
      </c>
      <c r="C87" s="88" t="s">
        <v>95</v>
      </c>
      <c r="D87" s="88" t="s">
        <v>286</v>
      </c>
      <c r="E87" s="1">
        <v>2120</v>
      </c>
      <c r="F87" s="1">
        <v>368</v>
      </c>
      <c r="G87" s="1">
        <v>3410</v>
      </c>
      <c r="H87" s="1">
        <v>368</v>
      </c>
      <c r="I87" s="1">
        <v>2120</v>
      </c>
      <c r="J87" s="1">
        <v>368</v>
      </c>
      <c r="K87" s="1">
        <v>1168</v>
      </c>
      <c r="L87" s="1">
        <v>61508.143831184752</v>
      </c>
      <c r="M87" s="1">
        <v>13087</v>
      </c>
      <c r="N87" s="89">
        <v>24.65</v>
      </c>
      <c r="O87" s="75">
        <f t="shared" si="1"/>
        <v>42</v>
      </c>
      <c r="P87" s="75">
        <v>0</v>
      </c>
      <c r="Q87" s="75">
        <v>42</v>
      </c>
    </row>
    <row r="88" spans="1:17" s="75" customFormat="1" ht="11.25" x14ac:dyDescent="0.2">
      <c r="A88" s="3" t="s">
        <v>4</v>
      </c>
      <c r="B88" s="3" t="s">
        <v>89</v>
      </c>
      <c r="C88" s="88" t="s">
        <v>96</v>
      </c>
      <c r="D88" s="88" t="s">
        <v>285</v>
      </c>
      <c r="E88" s="1">
        <v>4008</v>
      </c>
      <c r="F88" s="1">
        <v>1264</v>
      </c>
      <c r="G88" s="1">
        <v>2488</v>
      </c>
      <c r="H88" s="1">
        <v>1101</v>
      </c>
      <c r="I88" s="1">
        <v>4008</v>
      </c>
      <c r="J88" s="1">
        <v>1107</v>
      </c>
      <c r="K88" s="1">
        <v>2973</v>
      </c>
      <c r="L88" s="1">
        <v>54525.685197591127</v>
      </c>
      <c r="M88" s="1">
        <v>11601</v>
      </c>
      <c r="N88" s="89">
        <v>28.37</v>
      </c>
      <c r="O88" s="75">
        <f t="shared" si="1"/>
        <v>171</v>
      </c>
      <c r="P88" s="75">
        <v>0</v>
      </c>
      <c r="Q88" s="75">
        <v>171</v>
      </c>
    </row>
    <row r="89" spans="1:17" s="75" customFormat="1" ht="11.25" x14ac:dyDescent="0.2">
      <c r="A89" s="3" t="s">
        <v>4</v>
      </c>
      <c r="B89" s="3" t="s">
        <v>89</v>
      </c>
      <c r="C89" s="88" t="s">
        <v>97</v>
      </c>
      <c r="D89" s="88" t="s">
        <v>284</v>
      </c>
      <c r="E89" s="1">
        <v>9758</v>
      </c>
      <c r="F89" s="1">
        <v>3426</v>
      </c>
      <c r="G89" s="1">
        <v>12781</v>
      </c>
      <c r="H89" s="1">
        <v>3572</v>
      </c>
      <c r="I89" s="1">
        <v>9842</v>
      </c>
      <c r="J89" s="1">
        <v>3342</v>
      </c>
      <c r="K89" s="1">
        <v>7850</v>
      </c>
      <c r="L89" s="1">
        <v>145651.58264294753</v>
      </c>
      <c r="M89" s="1">
        <v>30990</v>
      </c>
      <c r="N89" s="89">
        <v>27.96</v>
      </c>
      <c r="O89" s="75">
        <f t="shared" si="1"/>
        <v>1320</v>
      </c>
      <c r="P89" s="75">
        <v>0</v>
      </c>
      <c r="Q89" s="75">
        <v>1320</v>
      </c>
    </row>
    <row r="90" spans="1:17" s="75" customFormat="1" ht="11.25" x14ac:dyDescent="0.2">
      <c r="A90" s="3" t="s">
        <v>4</v>
      </c>
      <c r="B90" s="3" t="s">
        <v>89</v>
      </c>
      <c r="C90" s="88" t="s">
        <v>98</v>
      </c>
      <c r="D90" s="88" t="s">
        <v>283</v>
      </c>
      <c r="E90" s="1">
        <v>1315</v>
      </c>
      <c r="F90" s="1">
        <v>191</v>
      </c>
      <c r="G90" s="1">
        <v>448</v>
      </c>
      <c r="H90" s="1">
        <v>224</v>
      </c>
      <c r="I90" s="1">
        <v>1315</v>
      </c>
      <c r="J90" s="1">
        <v>191</v>
      </c>
      <c r="K90" s="1">
        <v>1992</v>
      </c>
      <c r="L90" s="1">
        <v>125221.65587760415</v>
      </c>
      <c r="M90" s="1">
        <v>26643</v>
      </c>
      <c r="N90" s="89">
        <v>17.559999999999999</v>
      </c>
      <c r="O90" s="75">
        <f t="shared" si="1"/>
        <v>0</v>
      </c>
      <c r="P90" s="75" t="s">
        <v>471</v>
      </c>
      <c r="Q90" s="75" t="s">
        <v>471</v>
      </c>
    </row>
    <row r="91" spans="1:17" s="75" customFormat="1" ht="11.25" x14ac:dyDescent="0.2">
      <c r="A91" s="3" t="s">
        <v>4</v>
      </c>
      <c r="B91" s="3" t="s">
        <v>89</v>
      </c>
      <c r="C91" s="88" t="s">
        <v>99</v>
      </c>
      <c r="D91" s="88" t="s">
        <v>471</v>
      </c>
      <c r="E91" s="1">
        <v>1273</v>
      </c>
      <c r="F91" s="1">
        <v>233</v>
      </c>
      <c r="G91" s="1">
        <v>2037</v>
      </c>
      <c r="H91" s="1">
        <v>50</v>
      </c>
      <c r="I91" s="1">
        <v>0</v>
      </c>
      <c r="J91" s="1">
        <v>0</v>
      </c>
      <c r="K91" s="1">
        <v>0</v>
      </c>
      <c r="L91" s="1">
        <v>43111.792168110755</v>
      </c>
      <c r="M91" s="1">
        <v>9173</v>
      </c>
      <c r="N91" s="89">
        <v>31.79</v>
      </c>
      <c r="O91" s="75">
        <f t="shared" si="1"/>
        <v>0</v>
      </c>
      <c r="P91" s="75" t="s">
        <v>471</v>
      </c>
      <c r="Q91" s="75" t="s">
        <v>471</v>
      </c>
    </row>
    <row r="92" spans="1:17" x14ac:dyDescent="0.25">
      <c r="A92" s="3"/>
      <c r="B92" s="3"/>
      <c r="C92" s="2"/>
      <c r="D92" s="88"/>
      <c r="E92" s="1"/>
      <c r="F92" s="1"/>
      <c r="G92" s="1"/>
      <c r="H92" s="1"/>
      <c r="I92" s="1"/>
      <c r="J92" s="1"/>
      <c r="K92" s="1"/>
      <c r="L92" s="1"/>
      <c r="M92" s="1"/>
      <c r="O92" s="88"/>
      <c r="P92" s="89"/>
    </row>
    <row r="93" spans="1:17" x14ac:dyDescent="0.25">
      <c r="A93" s="3"/>
      <c r="B93" s="3"/>
      <c r="C93" s="2"/>
      <c r="D93" s="88"/>
      <c r="E93" s="1"/>
      <c r="F93" s="1"/>
      <c r="G93" s="1"/>
      <c r="H93" s="1"/>
      <c r="I93" s="1"/>
      <c r="J93" s="1"/>
      <c r="K93" s="1"/>
      <c r="L93" s="1"/>
      <c r="M93" s="1"/>
      <c r="O93" s="88"/>
      <c r="P93" s="89"/>
    </row>
    <row r="94" spans="1:17" x14ac:dyDescent="0.25">
      <c r="A94" s="3"/>
      <c r="B94" s="3"/>
      <c r="C94" s="2"/>
      <c r="D94" s="88"/>
      <c r="E94" s="1"/>
      <c r="F94" s="1"/>
      <c r="G94" s="1"/>
      <c r="H94" s="1"/>
      <c r="I94" s="1"/>
      <c r="J94" s="1"/>
      <c r="K94" s="1"/>
      <c r="L94" s="1"/>
      <c r="M94" s="1"/>
      <c r="O94" s="88"/>
      <c r="P94" s="89"/>
    </row>
    <row r="95" spans="1:17" x14ac:dyDescent="0.25">
      <c r="A95" s="3"/>
      <c r="B95" s="3"/>
      <c r="C95" s="2"/>
      <c r="D95" s="88"/>
      <c r="E95" s="1"/>
      <c r="F95" s="1"/>
      <c r="G95" s="1"/>
      <c r="H95" s="1"/>
      <c r="I95" s="1"/>
      <c r="J95" s="1"/>
      <c r="K95" s="1"/>
      <c r="L95" s="1"/>
      <c r="M95" s="1"/>
      <c r="O95" s="88"/>
      <c r="P95" s="89"/>
    </row>
    <row r="96" spans="1:17" x14ac:dyDescent="0.25">
      <c r="A96" s="3"/>
      <c r="B96" s="3"/>
      <c r="C96" s="2"/>
      <c r="D96" s="88"/>
      <c r="E96" s="1"/>
      <c r="F96" s="1"/>
      <c r="G96" s="1"/>
      <c r="H96" s="1"/>
      <c r="I96" s="1"/>
      <c r="J96" s="1"/>
      <c r="K96" s="1"/>
      <c r="L96" s="1"/>
      <c r="M96" s="1"/>
      <c r="O96" s="88"/>
      <c r="P96" s="89"/>
    </row>
    <row r="97" spans="1:16" x14ac:dyDescent="0.25">
      <c r="A97" s="3"/>
      <c r="B97" s="3"/>
      <c r="C97" s="2"/>
      <c r="D97" s="88"/>
      <c r="E97" s="1"/>
      <c r="F97" s="1"/>
      <c r="G97" s="1"/>
      <c r="H97" s="1"/>
      <c r="I97" s="1"/>
      <c r="J97" s="1"/>
      <c r="K97" s="1"/>
      <c r="L97" s="1"/>
      <c r="M97" s="1"/>
      <c r="O97" s="88"/>
      <c r="P97" s="89"/>
    </row>
    <row r="98" spans="1:16" x14ac:dyDescent="0.25">
      <c r="A98" s="3"/>
      <c r="B98" s="3"/>
      <c r="C98" s="2"/>
      <c r="D98" s="88"/>
      <c r="E98" s="1"/>
      <c r="F98" s="1"/>
      <c r="G98" s="1"/>
      <c r="H98" s="1"/>
      <c r="I98" s="1"/>
      <c r="J98" s="1"/>
      <c r="K98" s="1"/>
      <c r="L98" s="1"/>
      <c r="M98" s="1"/>
      <c r="O98" s="88"/>
      <c r="P98" s="89"/>
    </row>
    <row r="99" spans="1:16" x14ac:dyDescent="0.25">
      <c r="A99" s="3"/>
      <c r="B99" s="3"/>
      <c r="C99" s="2"/>
      <c r="D99" s="88"/>
      <c r="E99" s="1"/>
      <c r="F99" s="1"/>
      <c r="G99" s="1"/>
      <c r="H99" s="1"/>
      <c r="I99" s="1"/>
      <c r="J99" s="1"/>
      <c r="K99" s="1"/>
      <c r="L99" s="1"/>
      <c r="M99" s="1"/>
      <c r="O99" s="88"/>
    </row>
    <row r="100" spans="1:16" x14ac:dyDescent="0.25">
      <c r="A100" s="3"/>
      <c r="B100" s="3"/>
      <c r="C100" s="2"/>
      <c r="D100" s="88"/>
      <c r="E100" s="1"/>
      <c r="F100" s="1"/>
      <c r="G100" s="1"/>
      <c r="H100" s="1"/>
      <c r="I100" s="1"/>
      <c r="J100" s="1"/>
      <c r="K100" s="1"/>
      <c r="L100" s="1"/>
      <c r="M100" s="1"/>
      <c r="O100" s="88"/>
      <c r="P100" s="89"/>
    </row>
    <row r="101" spans="1:16" x14ac:dyDescent="0.25">
      <c r="A101" s="3"/>
      <c r="B101" s="3"/>
      <c r="C101" s="2"/>
      <c r="D101" s="88"/>
      <c r="E101" s="1"/>
      <c r="F101" s="1"/>
      <c r="G101" s="1"/>
      <c r="H101" s="1"/>
      <c r="I101" s="1"/>
      <c r="J101" s="1"/>
      <c r="K101" s="1"/>
      <c r="L101" s="1"/>
      <c r="M101" s="1"/>
      <c r="O101" s="88"/>
      <c r="P101" s="89"/>
    </row>
    <row r="102" spans="1:16" x14ac:dyDescent="0.25">
      <c r="A102" s="3"/>
      <c r="B102" s="3"/>
      <c r="C102" s="2"/>
      <c r="D102" s="88"/>
      <c r="E102" s="1"/>
      <c r="F102" s="1"/>
      <c r="G102" s="1"/>
      <c r="H102" s="1"/>
      <c r="I102" s="1"/>
      <c r="J102" s="1"/>
      <c r="K102" s="1"/>
      <c r="L102" s="1"/>
      <c r="M102" s="1"/>
      <c r="O102" s="88"/>
      <c r="P102" s="89"/>
    </row>
    <row r="103" spans="1:16" x14ac:dyDescent="0.25">
      <c r="A103" s="3"/>
      <c r="B103" s="3"/>
      <c r="C103" s="2"/>
      <c r="D103" s="88"/>
      <c r="E103" s="1"/>
      <c r="F103" s="1"/>
      <c r="G103" s="1"/>
      <c r="H103" s="1"/>
      <c r="I103" s="1"/>
      <c r="J103" s="1"/>
      <c r="K103" s="1"/>
      <c r="L103" s="1"/>
      <c r="M103" s="1"/>
      <c r="O103" s="88"/>
      <c r="P103" s="89"/>
    </row>
    <row r="104" spans="1:16" x14ac:dyDescent="0.25">
      <c r="A104" s="3"/>
      <c r="B104" s="3"/>
      <c r="C104" s="2"/>
      <c r="D104" s="88"/>
      <c r="E104" s="1"/>
      <c r="F104" s="1"/>
      <c r="G104" s="1"/>
      <c r="H104" s="1"/>
      <c r="I104" s="1"/>
      <c r="J104" s="1"/>
      <c r="K104" s="1"/>
      <c r="L104" s="1"/>
      <c r="M104" s="1"/>
      <c r="O104" s="88"/>
    </row>
    <row r="105" spans="1:16" x14ac:dyDescent="0.25">
      <c r="A105" s="3"/>
      <c r="B105" s="3"/>
      <c r="C105" s="2"/>
      <c r="D105" s="88"/>
      <c r="E105" s="1"/>
      <c r="F105" s="1"/>
      <c r="G105" s="1"/>
      <c r="H105" s="1"/>
      <c r="I105" s="1"/>
      <c r="J105" s="1"/>
      <c r="K105" s="1"/>
      <c r="L105" s="1"/>
      <c r="M105" s="1"/>
      <c r="O105" s="88"/>
      <c r="P105" s="89"/>
    </row>
    <row r="106" spans="1:16" x14ac:dyDescent="0.25">
      <c r="A106" s="3"/>
      <c r="B106" s="3"/>
      <c r="C106" s="2"/>
      <c r="D106" s="88"/>
      <c r="E106" s="1"/>
      <c r="F106" s="1"/>
      <c r="G106" s="1"/>
      <c r="H106" s="1"/>
      <c r="I106" s="1"/>
      <c r="J106" s="1"/>
      <c r="K106" s="1"/>
      <c r="L106" s="1"/>
      <c r="M106" s="1"/>
      <c r="O106" s="88"/>
      <c r="P106" s="89"/>
    </row>
    <row r="107" spans="1:16" x14ac:dyDescent="0.25">
      <c r="A107" s="3"/>
      <c r="B107" s="3"/>
      <c r="C107" s="2"/>
      <c r="D107" s="88"/>
      <c r="E107" s="1"/>
      <c r="F107" s="1"/>
      <c r="G107" s="1"/>
      <c r="H107" s="1"/>
      <c r="I107" s="1"/>
      <c r="J107" s="1"/>
      <c r="K107" s="1"/>
      <c r="L107" s="1"/>
      <c r="M107" s="1"/>
      <c r="O107" s="88"/>
      <c r="P107" s="89"/>
    </row>
    <row r="108" spans="1:16" x14ac:dyDescent="0.25">
      <c r="A108" s="3"/>
      <c r="B108" s="3"/>
      <c r="C108" s="2"/>
      <c r="D108" s="88"/>
      <c r="E108" s="1"/>
      <c r="F108" s="1"/>
      <c r="G108" s="1"/>
      <c r="H108" s="1"/>
      <c r="I108" s="1"/>
      <c r="J108" s="1"/>
      <c r="K108" s="1"/>
      <c r="L108" s="1"/>
      <c r="M108" s="1"/>
      <c r="O108" s="88"/>
    </row>
    <row r="109" spans="1:16" x14ac:dyDescent="0.25">
      <c r="A109" s="3"/>
      <c r="B109" s="3"/>
      <c r="C109" s="2"/>
      <c r="D109" s="88"/>
      <c r="E109" s="1"/>
      <c r="F109" s="1"/>
      <c r="G109" s="1"/>
      <c r="H109" s="1"/>
      <c r="I109" s="1"/>
      <c r="J109" s="1"/>
      <c r="K109" s="1"/>
      <c r="L109" s="1"/>
      <c r="M109" s="1"/>
      <c r="O109" s="88"/>
      <c r="P109" s="89"/>
    </row>
    <row r="110" spans="1:16" x14ac:dyDescent="0.25">
      <c r="A110" s="3"/>
      <c r="B110" s="3"/>
      <c r="C110" s="2"/>
      <c r="D110" s="88"/>
      <c r="E110" s="1"/>
      <c r="F110" s="1"/>
      <c r="G110" s="1"/>
      <c r="H110" s="1"/>
      <c r="I110" s="1"/>
      <c r="J110" s="1"/>
      <c r="K110" s="1"/>
      <c r="L110" s="1"/>
      <c r="M110" s="1"/>
      <c r="O110" s="88"/>
      <c r="P110" s="89"/>
    </row>
    <row r="111" spans="1:16" x14ac:dyDescent="0.25">
      <c r="A111" s="3"/>
      <c r="B111" s="3"/>
      <c r="C111" s="2"/>
      <c r="D111" s="88"/>
      <c r="E111" s="1"/>
      <c r="F111" s="1"/>
      <c r="G111" s="1"/>
      <c r="H111" s="1"/>
      <c r="I111" s="1"/>
      <c r="J111" s="1"/>
      <c r="K111" s="1"/>
      <c r="L111" s="1"/>
      <c r="M111" s="1"/>
      <c r="O111" s="88"/>
    </row>
    <row r="112" spans="1:16" x14ac:dyDescent="0.25">
      <c r="A112" s="3"/>
      <c r="B112" s="3"/>
      <c r="C112" s="2"/>
      <c r="D112" s="88"/>
      <c r="E112" s="1"/>
      <c r="F112" s="1"/>
      <c r="G112" s="1"/>
      <c r="H112" s="1"/>
      <c r="I112" s="1"/>
      <c r="J112" s="1"/>
      <c r="K112" s="1"/>
      <c r="L112" s="1"/>
      <c r="M112" s="1"/>
      <c r="O112" s="88"/>
      <c r="P112" s="89"/>
    </row>
    <row r="113" spans="1:15" x14ac:dyDescent="0.25">
      <c r="A113" s="3"/>
      <c r="B113" s="3"/>
      <c r="C113" s="2"/>
      <c r="D113" s="88"/>
      <c r="E113" s="1"/>
      <c r="F113" s="1"/>
      <c r="G113" s="1"/>
      <c r="H113" s="1"/>
      <c r="I113" s="1"/>
      <c r="J113" s="1"/>
      <c r="K113" s="1"/>
      <c r="L113" s="1"/>
      <c r="M113" s="1"/>
      <c r="O113" s="88"/>
    </row>
    <row r="114" spans="1:15" x14ac:dyDescent="0.25">
      <c r="A114" s="3"/>
      <c r="B114" s="3"/>
      <c r="C114" s="2"/>
      <c r="D114" s="88"/>
      <c r="E114" s="1"/>
      <c r="F114" s="1"/>
      <c r="G114" s="1"/>
      <c r="H114" s="1"/>
      <c r="I114" s="1"/>
      <c r="J114" s="1"/>
      <c r="K114" s="1"/>
      <c r="L114" s="1"/>
      <c r="M114" s="1"/>
    </row>
    <row r="115" spans="1:15" x14ac:dyDescent="0.25">
      <c r="A115" s="3"/>
      <c r="B115" s="3"/>
      <c r="C115" s="2"/>
      <c r="D115" s="88"/>
      <c r="E115" s="1"/>
      <c r="F115" s="1"/>
      <c r="G115" s="1"/>
      <c r="H115" s="1"/>
      <c r="I115" s="1"/>
      <c r="J115" s="1"/>
      <c r="K115" s="1"/>
      <c r="L115" s="1"/>
      <c r="M115" s="1"/>
    </row>
    <row r="116" spans="1:15" x14ac:dyDescent="0.25">
      <c r="A116" s="3"/>
      <c r="B116" s="3"/>
      <c r="C116" s="2"/>
      <c r="D116" s="88"/>
      <c r="E116" s="1"/>
      <c r="F116" s="1"/>
      <c r="G116" s="1"/>
      <c r="H116" s="1"/>
      <c r="I116" s="1"/>
      <c r="J116" s="1"/>
      <c r="K116" s="1"/>
      <c r="L116" s="1"/>
      <c r="M116" s="1"/>
    </row>
    <row r="117" spans="1:15" x14ac:dyDescent="0.25">
      <c r="A117" s="3"/>
      <c r="B117" s="3"/>
      <c r="C117" s="2"/>
      <c r="D117" s="88"/>
      <c r="E117" s="1"/>
      <c r="F117" s="1"/>
      <c r="G117" s="1"/>
      <c r="H117" s="1"/>
      <c r="I117" s="1"/>
      <c r="J117" s="1"/>
      <c r="K117" s="1"/>
      <c r="L117" s="1"/>
      <c r="M117" s="1"/>
    </row>
    <row r="118" spans="1:15" x14ac:dyDescent="0.25">
      <c r="A118" s="3"/>
      <c r="B118" s="3"/>
      <c r="C118" s="2"/>
      <c r="D118" s="88"/>
      <c r="E118" s="1"/>
      <c r="F118" s="1"/>
      <c r="G118" s="1"/>
      <c r="H118" s="1"/>
      <c r="I118" s="1"/>
      <c r="J118" s="1"/>
      <c r="K118" s="1"/>
      <c r="L118" s="1"/>
      <c r="M118" s="1"/>
    </row>
    <row r="119" spans="1:15" x14ac:dyDescent="0.25">
      <c r="A119" s="3"/>
      <c r="B119" s="3"/>
      <c r="C119" s="2"/>
      <c r="D119" s="88"/>
      <c r="E119" s="1"/>
      <c r="F119" s="1"/>
      <c r="G119" s="1"/>
      <c r="H119" s="1"/>
      <c r="I119" s="1"/>
      <c r="J119" s="1"/>
      <c r="K119" s="1"/>
      <c r="L119" s="1"/>
      <c r="M119" s="1"/>
    </row>
    <row r="120" spans="1:15" x14ac:dyDescent="0.25">
      <c r="A120" s="3"/>
      <c r="B120" s="3"/>
      <c r="C120" s="2"/>
      <c r="D120" s="88"/>
      <c r="E120" s="1"/>
      <c r="F120" s="1"/>
      <c r="G120" s="1"/>
      <c r="H120" s="1"/>
      <c r="I120" s="1"/>
      <c r="J120" s="1"/>
      <c r="K120" s="1"/>
      <c r="L120" s="1"/>
      <c r="M120" s="1"/>
    </row>
    <row r="121" spans="1:15" x14ac:dyDescent="0.25">
      <c r="A121" s="3"/>
      <c r="B121" s="3"/>
      <c r="C121" s="2"/>
      <c r="D121" s="88"/>
      <c r="E121" s="1"/>
      <c r="F121" s="1"/>
      <c r="G121" s="1"/>
      <c r="H121" s="1"/>
      <c r="I121" s="1"/>
      <c r="J121" s="1"/>
      <c r="K121" s="1"/>
      <c r="L121" s="1"/>
      <c r="M121" s="1"/>
    </row>
    <row r="122" spans="1:15" x14ac:dyDescent="0.25">
      <c r="A122" s="3"/>
      <c r="B122" s="3"/>
      <c r="C122" s="2"/>
      <c r="D122" s="88"/>
      <c r="E122" s="1"/>
      <c r="F122" s="1"/>
      <c r="G122" s="1"/>
      <c r="H122" s="1"/>
      <c r="I122" s="1"/>
      <c r="J122" s="1"/>
      <c r="K122" s="1"/>
      <c r="L122" s="1"/>
      <c r="M122" s="1"/>
    </row>
    <row r="123" spans="1:15" x14ac:dyDescent="0.25">
      <c r="A123" s="3"/>
      <c r="B123" s="3"/>
      <c r="C123" s="2"/>
      <c r="D123" s="88"/>
      <c r="E123" s="1"/>
      <c r="F123" s="1"/>
      <c r="G123" s="1"/>
      <c r="H123" s="1"/>
      <c r="I123" s="1"/>
      <c r="J123" s="1"/>
      <c r="K123" s="1"/>
      <c r="L123" s="1"/>
      <c r="M123" s="1"/>
    </row>
    <row r="124" spans="1:15" x14ac:dyDescent="0.25">
      <c r="A124" s="3"/>
      <c r="B124" s="3"/>
      <c r="C124" s="2"/>
      <c r="D124" s="88"/>
      <c r="E124" s="1"/>
      <c r="F124" s="1"/>
      <c r="G124" s="1"/>
      <c r="H124" s="1"/>
      <c r="I124" s="1"/>
      <c r="J124" s="1"/>
      <c r="K124" s="1"/>
      <c r="L124" s="1"/>
      <c r="M124" s="1"/>
    </row>
    <row r="125" spans="1:15" x14ac:dyDescent="0.25">
      <c r="A125" s="3"/>
      <c r="B125" s="3"/>
      <c r="C125" s="2"/>
      <c r="D125" s="88"/>
      <c r="E125" s="1"/>
      <c r="F125" s="1"/>
      <c r="G125" s="1"/>
      <c r="H125" s="1"/>
      <c r="I125" s="1"/>
      <c r="J125" s="1"/>
      <c r="K125" s="1"/>
      <c r="L125" s="1"/>
      <c r="M125" s="1"/>
    </row>
    <row r="126" spans="1:15" x14ac:dyDescent="0.25">
      <c r="A126" s="3"/>
      <c r="B126" s="3"/>
      <c r="C126" s="2"/>
      <c r="D126" s="88"/>
      <c r="E126" s="1"/>
      <c r="F126" s="1"/>
      <c r="G126" s="1"/>
      <c r="H126" s="1"/>
      <c r="I126" s="1"/>
      <c r="J126" s="1"/>
      <c r="K126" s="1"/>
      <c r="L126" s="1"/>
      <c r="M126" s="1"/>
    </row>
    <row r="127" spans="1:15" x14ac:dyDescent="0.25">
      <c r="A127" s="3"/>
      <c r="B127" s="3"/>
      <c r="C127" s="2"/>
      <c r="D127" s="88"/>
      <c r="E127" s="1"/>
      <c r="F127" s="1"/>
      <c r="G127" s="1"/>
      <c r="H127" s="1"/>
      <c r="I127" s="1"/>
      <c r="J127" s="1"/>
      <c r="K127" s="1"/>
      <c r="L127" s="1"/>
      <c r="M127" s="1"/>
    </row>
    <row r="128" spans="1:15" x14ac:dyDescent="0.25">
      <c r="A128" s="3"/>
      <c r="B128" s="3"/>
      <c r="C128" s="2"/>
      <c r="D128" s="88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3"/>
      <c r="B129" s="3"/>
      <c r="C129" s="2"/>
      <c r="D129" s="88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3"/>
      <c r="B130" s="3"/>
      <c r="C130" s="2"/>
      <c r="D130" s="88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3"/>
      <c r="B131" s="3"/>
      <c r="C131" s="2"/>
      <c r="D131" s="88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3"/>
      <c r="B132" s="3"/>
      <c r="C132" s="2"/>
      <c r="D132" s="88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3"/>
      <c r="B133" s="3"/>
      <c r="C133" s="2"/>
      <c r="D133" s="88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3"/>
      <c r="B134" s="3"/>
      <c r="C134" s="2"/>
      <c r="D134" s="88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3"/>
      <c r="B135" s="3"/>
      <c r="C135" s="2"/>
      <c r="D135" s="88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3"/>
      <c r="B136" s="3"/>
      <c r="C136" s="2"/>
      <c r="D136" s="88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3"/>
      <c r="B137" s="3"/>
      <c r="C137" s="2"/>
      <c r="D137" s="88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3"/>
      <c r="B138" s="3"/>
      <c r="C138" s="2"/>
      <c r="D138" s="88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3"/>
      <c r="B139" s="3"/>
      <c r="C139" s="2"/>
      <c r="D139" s="88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3"/>
      <c r="B140" s="3"/>
      <c r="C140" s="2"/>
      <c r="D140" s="88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3"/>
      <c r="B141" s="3"/>
      <c r="C141" s="2"/>
      <c r="D141" s="88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3"/>
      <c r="B142" s="3"/>
      <c r="C142" s="2"/>
      <c r="D142" s="88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3"/>
      <c r="B143" s="3"/>
      <c r="C143" s="2"/>
      <c r="D143" s="88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3"/>
      <c r="B144" s="3"/>
      <c r="C144" s="2"/>
      <c r="D144" s="88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3"/>
      <c r="B145" s="3"/>
      <c r="C145" s="2"/>
      <c r="D145" s="88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3"/>
      <c r="B146" s="3"/>
      <c r="C146" s="2"/>
      <c r="D146" s="88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3"/>
      <c r="B147" s="3"/>
      <c r="C147" s="2"/>
      <c r="D147" s="88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3"/>
      <c r="B148" s="3"/>
      <c r="C148" s="2"/>
      <c r="D148" s="88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3"/>
      <c r="B149" s="3"/>
      <c r="C149" s="2"/>
      <c r="D149" s="88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3"/>
      <c r="B150" s="3"/>
      <c r="C150" s="2"/>
      <c r="D150" s="88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3"/>
      <c r="B151" s="3"/>
      <c r="C151" s="2"/>
      <c r="D151" s="88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3"/>
      <c r="B152" s="3"/>
      <c r="C152" s="2"/>
      <c r="D152" s="88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3"/>
      <c r="B153" s="3"/>
      <c r="C153" s="2"/>
      <c r="D153" s="88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3"/>
      <c r="B154" s="3"/>
      <c r="C154" s="2"/>
      <c r="D154" s="88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3"/>
      <c r="B155" s="3"/>
      <c r="C155" s="2"/>
      <c r="D155" s="88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3"/>
      <c r="B156" s="3"/>
      <c r="C156" s="2"/>
      <c r="D156" s="88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3"/>
      <c r="B157" s="3"/>
      <c r="C157" s="2"/>
      <c r="D157" s="88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3"/>
      <c r="B158" s="3"/>
      <c r="C158" s="2"/>
      <c r="D158" s="88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3"/>
      <c r="B159" s="3"/>
      <c r="C159" s="2"/>
      <c r="D159" s="88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3"/>
      <c r="B160" s="3"/>
      <c r="C160" s="2"/>
      <c r="D160" s="88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3"/>
      <c r="B161" s="3"/>
      <c r="C161" s="2"/>
      <c r="D161" s="88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3"/>
      <c r="B162" s="3"/>
      <c r="C162" s="2"/>
      <c r="D162" s="88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3"/>
      <c r="B163" s="3"/>
      <c r="C163" s="2"/>
      <c r="D163" s="88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3"/>
      <c r="B164" s="3"/>
      <c r="C164" s="2"/>
      <c r="D164" s="88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3"/>
      <c r="B165" s="3"/>
      <c r="C165" s="2"/>
      <c r="D165" s="88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3"/>
      <c r="B166" s="3"/>
      <c r="C166" s="2"/>
      <c r="D166" s="88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3"/>
      <c r="B167" s="3"/>
      <c r="C167" s="2"/>
      <c r="D167" s="88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3"/>
      <c r="B168" s="3"/>
      <c r="C168" s="2"/>
      <c r="D168" s="88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3"/>
      <c r="B169" s="3"/>
      <c r="C169" s="2"/>
      <c r="D169" s="88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3"/>
      <c r="B170" s="3"/>
      <c r="C170" s="2"/>
      <c r="D170" s="88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3"/>
      <c r="B171" s="3"/>
      <c r="C171" s="2"/>
      <c r="D171" s="88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3"/>
      <c r="B172" s="3"/>
      <c r="C172" s="2"/>
      <c r="D172" s="88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3"/>
      <c r="B173" s="3"/>
      <c r="C173" s="2"/>
      <c r="D173" s="88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3"/>
      <c r="B174" s="3"/>
      <c r="C174" s="2"/>
      <c r="D174" s="88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3"/>
      <c r="B175" s="3"/>
      <c r="C175" s="2"/>
      <c r="D175" s="88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3"/>
      <c r="B176" s="3"/>
      <c r="C176" s="2"/>
      <c r="D176" s="88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3"/>
      <c r="B177" s="3"/>
      <c r="C177" s="2"/>
      <c r="D177" s="88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3"/>
      <c r="B178" s="3"/>
      <c r="C178" s="2"/>
      <c r="D178" s="88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3"/>
      <c r="B179" s="3"/>
      <c r="C179" s="2"/>
      <c r="D179" s="88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3"/>
      <c r="B180" s="3"/>
      <c r="C180" s="2"/>
      <c r="D180" s="88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3"/>
      <c r="B181" s="3"/>
      <c r="C181" s="2"/>
      <c r="D181" s="88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3"/>
      <c r="B182" s="3"/>
      <c r="C182" s="2"/>
      <c r="D182" s="88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3"/>
      <c r="B183" s="3"/>
      <c r="C183" s="2"/>
      <c r="D183" s="88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3"/>
      <c r="B184" s="3"/>
      <c r="C184" s="2"/>
      <c r="D184" s="88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3"/>
      <c r="B185" s="3"/>
      <c r="C185" s="2"/>
      <c r="D185" s="88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3"/>
      <c r="B186" s="3"/>
      <c r="C186" s="2"/>
      <c r="D186" s="88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3"/>
      <c r="B187" s="3"/>
      <c r="C187" s="2"/>
      <c r="D187" s="88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3"/>
      <c r="B188" s="3"/>
      <c r="C188" s="2"/>
      <c r="D188" s="88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3"/>
      <c r="B189" s="3"/>
      <c r="C189" s="2"/>
      <c r="D189" s="88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3"/>
      <c r="B190" s="3"/>
      <c r="C190" s="2"/>
      <c r="D190" s="88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3"/>
      <c r="B191" s="3"/>
      <c r="C191" s="2"/>
      <c r="D191" s="88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3"/>
      <c r="B192" s="3"/>
      <c r="C192" s="2"/>
      <c r="D192" s="88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3"/>
      <c r="B193" s="3"/>
      <c r="C193" s="2"/>
      <c r="D193" s="88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3"/>
      <c r="B194" s="3"/>
      <c r="C194" s="2"/>
      <c r="D194" s="88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3"/>
      <c r="B195" s="3"/>
      <c r="C195" s="2"/>
      <c r="D195" s="88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3"/>
      <c r="B196" s="3"/>
      <c r="C196" s="2"/>
      <c r="D196" s="88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3"/>
      <c r="B197" s="3"/>
      <c r="C197" s="2"/>
      <c r="D197" s="88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3"/>
      <c r="B198" s="3"/>
      <c r="C198" s="2"/>
      <c r="D198" s="88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3"/>
      <c r="B199" s="3"/>
      <c r="C199" s="2"/>
      <c r="D199" s="88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3"/>
      <c r="B200" s="3"/>
      <c r="C200" s="2"/>
      <c r="D200" s="88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3"/>
      <c r="B201" s="3"/>
      <c r="C201" s="2"/>
      <c r="D201" s="88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3"/>
      <c r="B202" s="3"/>
      <c r="C202" s="2"/>
      <c r="D202" s="88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3"/>
      <c r="B203" s="3"/>
      <c r="C203" s="2"/>
      <c r="D203" s="88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3"/>
      <c r="B204" s="3"/>
      <c r="C204" s="2"/>
      <c r="D204" s="88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3"/>
      <c r="B205" s="3"/>
      <c r="C205" s="2"/>
      <c r="D205" s="88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3"/>
      <c r="B206" s="3"/>
      <c r="C206" s="2"/>
      <c r="D206" s="88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3"/>
      <c r="B207" s="3"/>
      <c r="C207" s="2"/>
      <c r="D207" s="88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3"/>
      <c r="B208" s="3"/>
      <c r="C208" s="2"/>
      <c r="D208" s="88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3"/>
      <c r="B209" s="3"/>
      <c r="C209" s="2"/>
      <c r="D209" s="88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3"/>
      <c r="B210" s="3"/>
      <c r="C210" s="2"/>
      <c r="D210" s="88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3"/>
      <c r="B211" s="3"/>
      <c r="C211" s="2"/>
      <c r="D211" s="88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3"/>
      <c r="B212" s="3"/>
      <c r="C212" s="2"/>
      <c r="D212" s="88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3"/>
      <c r="B213" s="3"/>
      <c r="C213" s="2"/>
      <c r="D213" s="88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3"/>
      <c r="B214" s="3"/>
      <c r="C214" s="2"/>
      <c r="D214" s="88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3"/>
      <c r="B215" s="3"/>
      <c r="C215" s="2"/>
      <c r="D215" s="88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3"/>
      <c r="B216" s="3"/>
      <c r="C216" s="2"/>
      <c r="D216" s="88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3"/>
      <c r="B217" s="3"/>
      <c r="C217" s="2"/>
      <c r="D217" s="88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3"/>
      <c r="B218" s="3"/>
      <c r="C218" s="2"/>
      <c r="D218" s="88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3"/>
      <c r="B219" s="3"/>
      <c r="C219" s="2"/>
      <c r="D219" s="88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3"/>
      <c r="B220" s="3"/>
      <c r="C220" s="2"/>
      <c r="D220" s="88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3"/>
      <c r="B221" s="3"/>
      <c r="C221" s="2"/>
      <c r="D221" s="88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3"/>
      <c r="B222" s="3"/>
      <c r="C222" s="2"/>
      <c r="D222" s="88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3"/>
      <c r="B223" s="3"/>
      <c r="C223" s="2"/>
      <c r="D223" s="88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3"/>
      <c r="B224" s="3"/>
      <c r="C224" s="2"/>
      <c r="D224" s="88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3"/>
      <c r="B225" s="3"/>
      <c r="C225" s="2"/>
      <c r="D225" s="88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3"/>
      <c r="B226" s="3"/>
      <c r="C226" s="2"/>
      <c r="D226" s="88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3"/>
      <c r="B227" s="3"/>
      <c r="C227" s="2"/>
      <c r="D227" s="88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3"/>
      <c r="B228" s="3"/>
      <c r="C228" s="2"/>
      <c r="D228" s="88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3"/>
      <c r="B229" s="3"/>
      <c r="C229" s="2"/>
      <c r="D229" s="88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3"/>
      <c r="B230" s="3"/>
      <c r="C230" s="2"/>
      <c r="D230" s="88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3"/>
      <c r="B231" s="3"/>
      <c r="C231" s="2"/>
      <c r="D231" s="88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3"/>
      <c r="B232" s="3"/>
      <c r="C232" s="2"/>
      <c r="D232" s="88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3"/>
      <c r="B233" s="3"/>
      <c r="C233" s="2"/>
      <c r="D233" s="88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3"/>
      <c r="B234" s="3"/>
      <c r="C234" s="2"/>
      <c r="D234" s="88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3"/>
      <c r="B235" s="3"/>
      <c r="C235" s="2"/>
      <c r="D235" s="88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3"/>
      <c r="B236" s="3"/>
      <c r="C236" s="2"/>
      <c r="D236" s="88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3"/>
      <c r="B237" s="3"/>
      <c r="C237" s="2"/>
      <c r="D237" s="88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3"/>
      <c r="B238" s="3"/>
      <c r="C238" s="2"/>
      <c r="D238" s="88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3"/>
      <c r="B239" s="3"/>
      <c r="C239" s="2"/>
      <c r="D239" s="88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3"/>
      <c r="B240" s="3"/>
      <c r="C240" s="2"/>
      <c r="D240" s="88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3"/>
      <c r="B241" s="3"/>
      <c r="C241" s="2"/>
      <c r="D241" s="88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3"/>
      <c r="B242" s="3"/>
      <c r="C242" s="2"/>
      <c r="D242" s="88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3"/>
      <c r="B243" s="3"/>
      <c r="C243" s="2"/>
      <c r="D243" s="88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3"/>
      <c r="B244" s="3"/>
      <c r="C244" s="2"/>
      <c r="D244" s="88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3"/>
      <c r="B245" s="3"/>
      <c r="C245" s="2"/>
      <c r="D245" s="88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3"/>
      <c r="B246" s="3"/>
      <c r="C246" s="2"/>
      <c r="D246" s="88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3"/>
      <c r="B247" s="3"/>
      <c r="C247" s="2"/>
      <c r="D247" s="88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3"/>
      <c r="B248" s="3"/>
      <c r="C248" s="2"/>
      <c r="D248" s="88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3"/>
      <c r="B249" s="3"/>
      <c r="C249" s="2"/>
      <c r="D249" s="88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3"/>
      <c r="B250" s="3"/>
      <c r="C250" s="2"/>
      <c r="D250" s="88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3"/>
      <c r="B251" s="3"/>
      <c r="C251" s="2"/>
      <c r="D251" s="88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3"/>
      <c r="B252" s="3"/>
      <c r="C252" s="2"/>
      <c r="D252" s="88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3"/>
      <c r="B253" s="3"/>
      <c r="C253" s="2"/>
      <c r="D253" s="88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3"/>
      <c r="B254" s="3"/>
      <c r="C254" s="2"/>
      <c r="D254" s="88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3"/>
      <c r="B255" s="3"/>
      <c r="C255" s="2"/>
      <c r="D255" s="88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3"/>
      <c r="B256" s="3"/>
      <c r="C256" s="2"/>
      <c r="D256" s="88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3"/>
      <c r="B257" s="3"/>
      <c r="C257" s="2"/>
      <c r="D257" s="88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3"/>
      <c r="B258" s="3"/>
      <c r="C258" s="2"/>
      <c r="D258" s="88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3"/>
      <c r="B259" s="3"/>
      <c r="C259" s="2"/>
      <c r="D259" s="88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3"/>
      <c r="B260" s="3"/>
      <c r="C260" s="2"/>
      <c r="D260" s="88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3"/>
      <c r="B261" s="3"/>
      <c r="C261" s="2"/>
      <c r="D261" s="88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3"/>
      <c r="B262" s="3"/>
      <c r="C262" s="2"/>
      <c r="D262" s="88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3"/>
      <c r="B263" s="3"/>
      <c r="C263" s="2"/>
      <c r="D263" s="88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3"/>
      <c r="B264" s="3"/>
      <c r="C264" s="2"/>
      <c r="D264" s="88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3"/>
      <c r="B265" s="3"/>
      <c r="C265" s="2"/>
      <c r="D265" s="88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3"/>
      <c r="B266" s="3"/>
      <c r="C266" s="2"/>
      <c r="D266" s="88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3"/>
      <c r="B267" s="3"/>
      <c r="C267" s="2"/>
      <c r="D267" s="88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3"/>
      <c r="B268" s="3"/>
      <c r="C268" s="2"/>
      <c r="D268" s="88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3"/>
      <c r="B269" s="3"/>
      <c r="C269" s="2"/>
      <c r="D269" s="88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3"/>
      <c r="B270" s="3"/>
      <c r="C270" s="2"/>
      <c r="D270" s="88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3"/>
      <c r="B271" s="3"/>
      <c r="C271" s="2"/>
      <c r="D271" s="88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3"/>
      <c r="B272" s="3"/>
      <c r="C272" s="2"/>
      <c r="D272" s="88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3"/>
      <c r="B273" s="3"/>
      <c r="C273" s="2"/>
      <c r="D273" s="88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L274" s="1"/>
      <c r="M274" s="1"/>
    </row>
    <row r="275" spans="1:13" x14ac:dyDescent="0.25">
      <c r="L275" s="1"/>
      <c r="M275" s="1"/>
    </row>
    <row r="276" spans="1:13" x14ac:dyDescent="0.25">
      <c r="L276" s="1"/>
      <c r="M276" s="1"/>
    </row>
  </sheetData>
  <mergeCells count="8">
    <mergeCell ref="G2:H2"/>
    <mergeCell ref="O1:Q1"/>
    <mergeCell ref="O2:Q2"/>
    <mergeCell ref="E1:K1"/>
    <mergeCell ref="I2:K2"/>
    <mergeCell ref="E2:F2"/>
    <mergeCell ref="L1:N1"/>
    <mergeCell ref="L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4" ySplit="3" topLeftCell="E4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RowHeight="15" x14ac:dyDescent="0.25"/>
  <cols>
    <col min="1" max="1" width="24.85546875" bestFit="1" customWidth="1"/>
    <col min="2" max="2" width="8.28515625" bestFit="1" customWidth="1"/>
    <col min="3" max="3" width="14.7109375" customWidth="1"/>
    <col min="4" max="4" width="12.28515625" style="21" customWidth="1"/>
    <col min="5" max="8" width="10.42578125" customWidth="1"/>
    <col min="9" max="11" width="10.42578125" style="21" customWidth="1"/>
    <col min="12" max="12" width="9.140625" customWidth="1"/>
    <col min="13" max="13" width="9.85546875" customWidth="1"/>
    <col min="14" max="14" width="14.42578125" customWidth="1"/>
    <col min="15" max="15" width="10.42578125" customWidth="1"/>
    <col min="16" max="16" width="11" customWidth="1"/>
    <col min="17" max="17" width="10.7109375" customWidth="1"/>
  </cols>
  <sheetData>
    <row r="1" spans="1:20" s="21" customFormat="1" x14ac:dyDescent="0.25">
      <c r="A1" s="21" t="s">
        <v>584</v>
      </c>
      <c r="E1" s="154" t="s">
        <v>547</v>
      </c>
      <c r="F1" s="186"/>
      <c r="G1" s="186"/>
      <c r="H1" s="186"/>
      <c r="I1" s="186"/>
      <c r="J1" s="186"/>
      <c r="K1" s="187"/>
      <c r="L1" s="182" t="s">
        <v>478</v>
      </c>
      <c r="M1" s="182"/>
      <c r="N1" s="182"/>
      <c r="O1" s="188" t="s">
        <v>477</v>
      </c>
      <c r="P1" s="188"/>
      <c r="Q1" s="188"/>
      <c r="R1" s="189" t="s">
        <v>481</v>
      </c>
      <c r="S1" s="190"/>
      <c r="T1" s="190"/>
    </row>
    <row r="2" spans="1:20" s="4" customFormat="1" ht="36.75" customHeight="1" x14ac:dyDescent="0.25">
      <c r="E2" s="180" t="s">
        <v>464</v>
      </c>
      <c r="F2" s="180"/>
      <c r="G2" s="181" t="s">
        <v>548</v>
      </c>
      <c r="H2" s="181"/>
      <c r="I2" s="183" t="s">
        <v>484</v>
      </c>
      <c r="J2" s="184"/>
      <c r="K2" s="185"/>
      <c r="L2" s="178" t="s">
        <v>462</v>
      </c>
      <c r="M2" s="179"/>
      <c r="N2" s="29" t="s">
        <v>560</v>
      </c>
      <c r="O2" s="30" t="s">
        <v>537</v>
      </c>
      <c r="P2" s="30" t="s">
        <v>537</v>
      </c>
      <c r="Q2" s="30" t="s">
        <v>538</v>
      </c>
      <c r="R2" s="191" t="s">
        <v>470</v>
      </c>
      <c r="S2" s="191"/>
      <c r="T2" s="191"/>
    </row>
    <row r="3" spans="1:20" s="104" customFormat="1" ht="48" x14ac:dyDescent="0.25">
      <c r="A3" s="101" t="s">
        <v>0</v>
      </c>
      <c r="B3" s="101" t="s">
        <v>1</v>
      </c>
      <c r="C3" s="101" t="s">
        <v>2</v>
      </c>
      <c r="D3" s="102" t="s">
        <v>460</v>
      </c>
      <c r="E3" s="100" t="s">
        <v>222</v>
      </c>
      <c r="F3" s="100" t="s">
        <v>223</v>
      </c>
      <c r="G3" s="103" t="s">
        <v>224</v>
      </c>
      <c r="H3" s="103" t="s">
        <v>225</v>
      </c>
      <c r="I3" s="100" t="s">
        <v>485</v>
      </c>
      <c r="J3" s="100" t="s">
        <v>486</v>
      </c>
      <c r="K3" s="100" t="s">
        <v>563</v>
      </c>
      <c r="L3" s="26" t="s">
        <v>463</v>
      </c>
      <c r="M3" s="26" t="s">
        <v>461</v>
      </c>
      <c r="N3" s="29" t="s">
        <v>549</v>
      </c>
      <c r="O3" s="25" t="s">
        <v>474</v>
      </c>
      <c r="P3" s="25" t="s">
        <v>475</v>
      </c>
      <c r="Q3" s="25" t="s">
        <v>476</v>
      </c>
      <c r="R3" s="22" t="s">
        <v>472</v>
      </c>
      <c r="S3" s="22" t="s">
        <v>473</v>
      </c>
      <c r="T3" s="22" t="s">
        <v>480</v>
      </c>
    </row>
    <row r="4" spans="1:20" x14ac:dyDescent="0.25">
      <c r="A4" s="13" t="s">
        <v>100</v>
      </c>
      <c r="B4" s="13" t="s">
        <v>101</v>
      </c>
      <c r="C4" s="14" t="s">
        <v>102</v>
      </c>
      <c r="D4" s="31" t="s">
        <v>401</v>
      </c>
      <c r="E4" s="15">
        <v>5743</v>
      </c>
      <c r="F4" s="15">
        <v>10533</v>
      </c>
      <c r="G4" s="15"/>
      <c r="H4" s="15"/>
      <c r="I4" s="15">
        <v>8716</v>
      </c>
      <c r="J4" s="15">
        <v>1815</v>
      </c>
      <c r="K4" s="15"/>
      <c r="L4" s="16">
        <v>79222.471281802456</v>
      </c>
      <c r="M4" s="16">
        <v>16856</v>
      </c>
      <c r="N4" s="89">
        <v>55.13</v>
      </c>
      <c r="O4" s="16">
        <f t="shared" ref="O4:O19" si="0">IF(G4&gt;0,G4,E4)</f>
        <v>5743</v>
      </c>
      <c r="P4" s="16">
        <f t="shared" ref="P4:P19" si="1">IF(H4&gt;0,H4,F4)</f>
        <v>10533</v>
      </c>
      <c r="Q4" s="16">
        <v>16856</v>
      </c>
      <c r="R4">
        <f>SUM(S4:T4)</f>
        <v>5094</v>
      </c>
      <c r="S4">
        <v>1742</v>
      </c>
      <c r="T4" s="21">
        <v>3352</v>
      </c>
    </row>
    <row r="5" spans="1:20" x14ac:dyDescent="0.25">
      <c r="A5" s="13" t="s">
        <v>100</v>
      </c>
      <c r="B5" s="13" t="s">
        <v>101</v>
      </c>
      <c r="C5" s="14" t="s">
        <v>103</v>
      </c>
      <c r="D5" s="31" t="s">
        <v>400</v>
      </c>
      <c r="E5" s="15">
        <v>1740</v>
      </c>
      <c r="F5" s="15">
        <v>3820</v>
      </c>
      <c r="G5" s="15"/>
      <c r="H5" s="15"/>
      <c r="I5" s="15">
        <v>2651</v>
      </c>
      <c r="J5" s="15">
        <v>45</v>
      </c>
      <c r="K5" s="15"/>
      <c r="L5" s="16">
        <v>33472.910978971639</v>
      </c>
      <c r="M5" s="16">
        <v>7122</v>
      </c>
      <c r="N5" s="89">
        <v>43.66</v>
      </c>
      <c r="O5" s="16">
        <f t="shared" si="0"/>
        <v>1740</v>
      </c>
      <c r="P5" s="16">
        <f t="shared" si="1"/>
        <v>3820</v>
      </c>
      <c r="Q5" s="16">
        <v>7122</v>
      </c>
      <c r="R5" s="21">
        <f t="shared" ref="R5:R19" si="2">SUM(S5:T5)</f>
        <v>0</v>
      </c>
      <c r="S5" s="21" t="s">
        <v>471</v>
      </c>
      <c r="T5" s="21" t="s">
        <v>471</v>
      </c>
    </row>
    <row r="6" spans="1:20" x14ac:dyDescent="0.25">
      <c r="A6" s="13" t="s">
        <v>100</v>
      </c>
      <c r="B6" s="13" t="s">
        <v>101</v>
      </c>
      <c r="C6" s="14" t="s">
        <v>104</v>
      </c>
      <c r="D6" s="31" t="s">
        <v>399</v>
      </c>
      <c r="E6" s="15">
        <v>5869</v>
      </c>
      <c r="F6" s="15">
        <v>6496</v>
      </c>
      <c r="G6" s="15"/>
      <c r="H6" s="15"/>
      <c r="I6" s="15">
        <v>5869</v>
      </c>
      <c r="J6" s="15">
        <v>4999</v>
      </c>
      <c r="K6" s="15"/>
      <c r="L6" s="15">
        <v>74059.265758936846</v>
      </c>
      <c r="M6" s="15">
        <v>15757</v>
      </c>
      <c r="N6" s="89">
        <v>36.97</v>
      </c>
      <c r="O6" s="16">
        <f t="shared" si="0"/>
        <v>5869</v>
      </c>
      <c r="P6" s="16">
        <f t="shared" si="1"/>
        <v>6496</v>
      </c>
      <c r="Q6" s="15">
        <v>15757</v>
      </c>
      <c r="R6" s="21">
        <f t="shared" si="2"/>
        <v>1035</v>
      </c>
      <c r="S6" s="21">
        <v>57</v>
      </c>
      <c r="T6" s="21">
        <v>978</v>
      </c>
    </row>
    <row r="7" spans="1:20" x14ac:dyDescent="0.25">
      <c r="A7" s="13" t="s">
        <v>100</v>
      </c>
      <c r="B7" s="13" t="s">
        <v>101</v>
      </c>
      <c r="C7" s="14" t="s">
        <v>105</v>
      </c>
      <c r="D7" s="31" t="s">
        <v>398</v>
      </c>
      <c r="E7" s="15">
        <v>622</v>
      </c>
      <c r="F7" s="15">
        <v>13660</v>
      </c>
      <c r="G7" s="15"/>
      <c r="H7" s="15"/>
      <c r="I7" s="15">
        <v>6464</v>
      </c>
      <c r="J7" s="15">
        <v>4579</v>
      </c>
      <c r="K7" s="15"/>
      <c r="L7" s="16">
        <v>79341.116956517479</v>
      </c>
      <c r="M7" s="16">
        <v>16881</v>
      </c>
      <c r="N7" s="89">
        <v>42.91</v>
      </c>
      <c r="O7" s="16">
        <f t="shared" si="0"/>
        <v>622</v>
      </c>
      <c r="P7" s="16">
        <f t="shared" si="1"/>
        <v>13660</v>
      </c>
      <c r="Q7" s="16">
        <v>16881</v>
      </c>
      <c r="R7" s="21">
        <f t="shared" si="2"/>
        <v>7481</v>
      </c>
      <c r="S7" s="21">
        <v>416</v>
      </c>
      <c r="T7" s="21">
        <v>7065</v>
      </c>
    </row>
    <row r="8" spans="1:20" x14ac:dyDescent="0.25">
      <c r="A8" s="13" t="s">
        <v>100</v>
      </c>
      <c r="B8" s="13" t="s">
        <v>101</v>
      </c>
      <c r="C8" s="14" t="s">
        <v>107</v>
      </c>
      <c r="D8" s="31" t="s">
        <v>397</v>
      </c>
      <c r="E8" s="15">
        <v>319</v>
      </c>
      <c r="F8" s="15">
        <v>6134</v>
      </c>
      <c r="G8" s="15"/>
      <c r="H8" s="15"/>
      <c r="I8" s="15">
        <v>1786</v>
      </c>
      <c r="J8" s="15">
        <v>1000</v>
      </c>
      <c r="K8" s="15"/>
      <c r="L8" s="16">
        <v>36976.136392208529</v>
      </c>
      <c r="M8" s="16">
        <v>7867</v>
      </c>
      <c r="N8" s="89">
        <v>50.64</v>
      </c>
      <c r="O8" s="16">
        <f t="shared" si="0"/>
        <v>319</v>
      </c>
      <c r="P8" s="16">
        <f t="shared" si="1"/>
        <v>6134</v>
      </c>
      <c r="Q8" s="16">
        <v>7867</v>
      </c>
      <c r="R8" s="21">
        <f t="shared" si="2"/>
        <v>1010</v>
      </c>
      <c r="S8" s="21">
        <v>274</v>
      </c>
      <c r="T8" s="21">
        <v>736</v>
      </c>
    </row>
    <row r="9" spans="1:20" x14ac:dyDescent="0.25">
      <c r="A9" s="13" t="s">
        <v>100</v>
      </c>
      <c r="B9" s="13" t="s">
        <v>101</v>
      </c>
      <c r="C9" s="14" t="s">
        <v>108</v>
      </c>
      <c r="D9" s="31" t="s">
        <v>396</v>
      </c>
      <c r="E9" s="15">
        <v>4999</v>
      </c>
      <c r="F9" s="15">
        <v>5092</v>
      </c>
      <c r="G9" s="15"/>
      <c r="H9" s="15"/>
      <c r="I9" s="15">
        <v>5979</v>
      </c>
      <c r="J9" s="15">
        <v>3928</v>
      </c>
      <c r="K9" s="15"/>
      <c r="L9" s="16">
        <v>53016.607879125069</v>
      </c>
      <c r="M9" s="16">
        <v>11280</v>
      </c>
      <c r="N9" s="89">
        <v>35.83</v>
      </c>
      <c r="O9" s="16">
        <f t="shared" si="0"/>
        <v>4999</v>
      </c>
      <c r="P9" s="16">
        <f t="shared" si="1"/>
        <v>5092</v>
      </c>
      <c r="Q9" s="16">
        <v>11280</v>
      </c>
      <c r="R9" s="21">
        <f t="shared" si="2"/>
        <v>2465</v>
      </c>
      <c r="S9" s="21">
        <v>82</v>
      </c>
      <c r="T9" s="21">
        <v>2383</v>
      </c>
    </row>
    <row r="10" spans="1:20" x14ac:dyDescent="0.25">
      <c r="A10" s="13" t="s">
        <v>100</v>
      </c>
      <c r="B10" s="13" t="s">
        <v>101</v>
      </c>
      <c r="C10" s="14" t="s">
        <v>51</v>
      </c>
      <c r="D10" s="31" t="s">
        <v>395</v>
      </c>
      <c r="E10" s="15">
        <v>1644</v>
      </c>
      <c r="F10" s="15">
        <v>737</v>
      </c>
      <c r="G10" s="16">
        <v>1693</v>
      </c>
      <c r="H10" s="16">
        <v>823</v>
      </c>
      <c r="I10" s="15">
        <v>1902</v>
      </c>
      <c r="J10" s="15">
        <v>112</v>
      </c>
      <c r="K10" s="15"/>
      <c r="L10" s="16">
        <v>12250.165914324578</v>
      </c>
      <c r="M10" s="16">
        <v>2606</v>
      </c>
      <c r="N10" s="89">
        <v>48.87</v>
      </c>
      <c r="O10" s="16">
        <f t="shared" si="0"/>
        <v>1693</v>
      </c>
      <c r="P10" s="16">
        <f t="shared" si="1"/>
        <v>823</v>
      </c>
      <c r="Q10" s="16">
        <v>2606</v>
      </c>
      <c r="R10" s="21">
        <f t="shared" si="2"/>
        <v>823</v>
      </c>
      <c r="S10" s="21">
        <v>0</v>
      </c>
      <c r="T10" s="21">
        <v>823</v>
      </c>
    </row>
    <row r="11" spans="1:20" x14ac:dyDescent="0.25">
      <c r="A11" s="13" t="s">
        <v>100</v>
      </c>
      <c r="B11" s="13" t="s">
        <v>101</v>
      </c>
      <c r="C11" s="14" t="s">
        <v>109</v>
      </c>
      <c r="D11" s="31" t="s">
        <v>394</v>
      </c>
      <c r="E11" s="15">
        <v>291</v>
      </c>
      <c r="F11" s="15">
        <v>657</v>
      </c>
      <c r="G11" s="16">
        <v>3385</v>
      </c>
      <c r="H11" s="16">
        <v>684</v>
      </c>
      <c r="I11" s="15">
        <v>3135</v>
      </c>
      <c r="J11" s="15">
        <v>659</v>
      </c>
      <c r="K11" s="15"/>
      <c r="L11" s="16">
        <v>24892.286289761243</v>
      </c>
      <c r="M11" s="16">
        <v>5296</v>
      </c>
      <c r="N11" s="89">
        <v>45.08</v>
      </c>
      <c r="O11" s="16">
        <f t="shared" si="0"/>
        <v>3385</v>
      </c>
      <c r="P11" s="16">
        <f t="shared" si="1"/>
        <v>684</v>
      </c>
      <c r="Q11" s="16">
        <v>5296</v>
      </c>
      <c r="R11" s="21">
        <f t="shared" si="2"/>
        <v>459</v>
      </c>
      <c r="S11" s="21">
        <v>0</v>
      </c>
      <c r="T11" s="21">
        <v>459</v>
      </c>
    </row>
    <row r="12" spans="1:20" x14ac:dyDescent="0.25">
      <c r="A12" s="13" t="s">
        <v>100</v>
      </c>
      <c r="B12" s="13" t="s">
        <v>101</v>
      </c>
      <c r="C12" s="14" t="s">
        <v>110</v>
      </c>
      <c r="D12" s="31" t="s">
        <v>393</v>
      </c>
      <c r="E12" s="15">
        <v>3420</v>
      </c>
      <c r="F12" s="15">
        <v>444</v>
      </c>
      <c r="G12" s="16">
        <v>6540</v>
      </c>
      <c r="H12" s="16">
        <v>875</v>
      </c>
      <c r="I12" s="15">
        <v>3671</v>
      </c>
      <c r="J12" s="15">
        <v>501</v>
      </c>
      <c r="K12" s="15"/>
      <c r="L12" s="16">
        <v>50166.993013202096</v>
      </c>
      <c r="M12" s="16">
        <v>10674</v>
      </c>
      <c r="N12" s="89">
        <v>59.49</v>
      </c>
      <c r="O12" s="16">
        <f t="shared" si="0"/>
        <v>6540</v>
      </c>
      <c r="P12" s="16">
        <f t="shared" si="1"/>
        <v>875</v>
      </c>
      <c r="Q12" s="16">
        <v>10674</v>
      </c>
      <c r="R12" s="21">
        <f t="shared" si="2"/>
        <v>0</v>
      </c>
      <c r="S12" s="21" t="s">
        <v>471</v>
      </c>
      <c r="T12" s="21" t="s">
        <v>471</v>
      </c>
    </row>
    <row r="13" spans="1:20" x14ac:dyDescent="0.25">
      <c r="A13" s="13" t="s">
        <v>100</v>
      </c>
      <c r="B13" s="13" t="s">
        <v>101</v>
      </c>
      <c r="C13" s="14" t="s">
        <v>35</v>
      </c>
      <c r="D13" s="31" t="s">
        <v>392</v>
      </c>
      <c r="E13" s="15">
        <v>4023</v>
      </c>
      <c r="F13" s="15">
        <v>4997</v>
      </c>
      <c r="G13" s="15"/>
      <c r="H13" s="15"/>
      <c r="I13" s="15">
        <v>7449</v>
      </c>
      <c r="J13" s="15">
        <v>4219</v>
      </c>
      <c r="K13" s="15"/>
      <c r="L13" s="16">
        <v>54443.533984849317</v>
      </c>
      <c r="M13" s="16">
        <v>11584</v>
      </c>
      <c r="N13" s="89">
        <v>45.66</v>
      </c>
      <c r="O13" s="16">
        <f t="shared" si="0"/>
        <v>4023</v>
      </c>
      <c r="P13" s="16">
        <f t="shared" si="1"/>
        <v>4997</v>
      </c>
      <c r="Q13" s="16">
        <v>11584</v>
      </c>
      <c r="R13" s="21">
        <f t="shared" si="2"/>
        <v>5493</v>
      </c>
      <c r="S13" s="21">
        <v>2189</v>
      </c>
      <c r="T13" s="21">
        <v>3304</v>
      </c>
    </row>
    <row r="14" spans="1:20" x14ac:dyDescent="0.25">
      <c r="A14" s="13" t="s">
        <v>100</v>
      </c>
      <c r="B14" s="13" t="s">
        <v>101</v>
      </c>
      <c r="C14" s="14" t="s">
        <v>111</v>
      </c>
      <c r="D14" s="31" t="s">
        <v>391</v>
      </c>
      <c r="E14" s="15">
        <v>2027</v>
      </c>
      <c r="F14" s="15">
        <v>2327</v>
      </c>
      <c r="G14" s="15"/>
      <c r="H14" s="15"/>
      <c r="I14" s="15">
        <v>2327</v>
      </c>
      <c r="J14" s="15">
        <v>1695</v>
      </c>
      <c r="K14" s="15"/>
      <c r="L14" s="16">
        <v>28888.103120341686</v>
      </c>
      <c r="M14" s="16">
        <v>6146</v>
      </c>
      <c r="N14" s="89">
        <v>56.24</v>
      </c>
      <c r="O14" s="16">
        <f t="shared" si="0"/>
        <v>2027</v>
      </c>
      <c r="P14" s="16">
        <f t="shared" si="1"/>
        <v>2327</v>
      </c>
      <c r="Q14" s="16">
        <v>6146</v>
      </c>
      <c r="R14" s="21">
        <f t="shared" si="2"/>
        <v>2674</v>
      </c>
      <c r="S14" s="21">
        <v>826</v>
      </c>
      <c r="T14" s="21">
        <v>1848</v>
      </c>
    </row>
    <row r="15" spans="1:20" x14ac:dyDescent="0.25">
      <c r="A15" s="13" t="s">
        <v>100</v>
      </c>
      <c r="B15" s="13" t="s">
        <v>101</v>
      </c>
      <c r="C15" s="14" t="s">
        <v>112</v>
      </c>
      <c r="D15" s="31" t="s">
        <v>390</v>
      </c>
      <c r="E15" s="15">
        <v>2359</v>
      </c>
      <c r="F15" s="15">
        <v>446</v>
      </c>
      <c r="G15" s="15"/>
      <c r="H15" s="15"/>
      <c r="I15" s="15">
        <v>700</v>
      </c>
      <c r="J15" s="15">
        <v>200</v>
      </c>
      <c r="K15" s="15"/>
      <c r="L15" s="16">
        <v>32443.236016266397</v>
      </c>
      <c r="M15" s="16">
        <v>6903</v>
      </c>
      <c r="N15" s="89">
        <v>44.72</v>
      </c>
      <c r="O15" s="16">
        <f t="shared" si="0"/>
        <v>2359</v>
      </c>
      <c r="P15" s="16">
        <f t="shared" si="1"/>
        <v>446</v>
      </c>
      <c r="Q15" s="16">
        <v>6903</v>
      </c>
      <c r="R15" s="21">
        <f t="shared" si="2"/>
        <v>0</v>
      </c>
      <c r="S15" s="21" t="s">
        <v>471</v>
      </c>
      <c r="T15" s="21" t="s">
        <v>471</v>
      </c>
    </row>
    <row r="16" spans="1:20" x14ac:dyDescent="0.25">
      <c r="A16" s="13" t="s">
        <v>100</v>
      </c>
      <c r="B16" s="13" t="s">
        <v>101</v>
      </c>
      <c r="C16" s="14" t="s">
        <v>113</v>
      </c>
      <c r="D16" s="31" t="s">
        <v>389</v>
      </c>
      <c r="E16" s="15">
        <v>1120</v>
      </c>
      <c r="F16" s="15">
        <v>2606</v>
      </c>
      <c r="G16" s="15"/>
      <c r="H16" s="15"/>
      <c r="I16" s="15">
        <v>200</v>
      </c>
      <c r="J16" s="15">
        <v>0</v>
      </c>
      <c r="K16" s="15"/>
      <c r="L16" s="16">
        <v>34983.524658825219</v>
      </c>
      <c r="M16" s="16">
        <v>7443</v>
      </c>
      <c r="N16" s="89">
        <v>47.04</v>
      </c>
      <c r="O16" s="16">
        <f t="shared" si="0"/>
        <v>1120</v>
      </c>
      <c r="P16" s="16">
        <f t="shared" si="1"/>
        <v>2606</v>
      </c>
      <c r="Q16" s="16">
        <v>7443</v>
      </c>
      <c r="R16" s="21">
        <f t="shared" si="2"/>
        <v>40</v>
      </c>
      <c r="S16" s="21">
        <v>0</v>
      </c>
      <c r="T16" s="21">
        <v>40</v>
      </c>
    </row>
    <row r="17" spans="1:20" x14ac:dyDescent="0.25">
      <c r="A17" s="13" t="s">
        <v>100</v>
      </c>
      <c r="B17" s="13" t="s">
        <v>101</v>
      </c>
      <c r="C17" s="14" t="s">
        <v>114</v>
      </c>
      <c r="D17" s="31" t="s">
        <v>388</v>
      </c>
      <c r="E17" s="15">
        <v>2647</v>
      </c>
      <c r="F17" s="15">
        <v>2175</v>
      </c>
      <c r="G17" s="15"/>
      <c r="H17" s="15"/>
      <c r="I17" s="15">
        <v>1647</v>
      </c>
      <c r="J17" s="15">
        <v>1475</v>
      </c>
      <c r="K17" s="15"/>
      <c r="L17" s="16">
        <v>23614.726613812134</v>
      </c>
      <c r="M17" s="16">
        <v>5024</v>
      </c>
      <c r="N17" s="89">
        <v>53.83</v>
      </c>
      <c r="O17" s="16">
        <f t="shared" si="0"/>
        <v>2647</v>
      </c>
      <c r="P17" s="16">
        <f t="shared" si="1"/>
        <v>2175</v>
      </c>
      <c r="Q17" s="16">
        <v>5024</v>
      </c>
      <c r="R17" s="21">
        <f t="shared" si="2"/>
        <v>0</v>
      </c>
      <c r="S17" s="21" t="s">
        <v>471</v>
      </c>
      <c r="T17" s="21" t="s">
        <v>471</v>
      </c>
    </row>
    <row r="18" spans="1:20" x14ac:dyDescent="0.25">
      <c r="A18" s="13" t="s">
        <v>100</v>
      </c>
      <c r="B18" s="13" t="s">
        <v>101</v>
      </c>
      <c r="C18" s="14" t="s">
        <v>115</v>
      </c>
      <c r="D18" s="31" t="s">
        <v>387</v>
      </c>
      <c r="E18" s="15">
        <v>4297</v>
      </c>
      <c r="F18" s="15">
        <v>577</v>
      </c>
      <c r="G18" s="15"/>
      <c r="H18" s="15"/>
      <c r="I18" s="15">
        <v>916</v>
      </c>
      <c r="J18" s="15">
        <v>0</v>
      </c>
      <c r="K18" s="15"/>
      <c r="L18" s="16">
        <v>62409.743572856984</v>
      </c>
      <c r="M18" s="16">
        <v>13279</v>
      </c>
      <c r="N18" s="89">
        <v>45.86</v>
      </c>
      <c r="O18" s="16">
        <f t="shared" si="0"/>
        <v>4297</v>
      </c>
      <c r="P18" s="16">
        <f t="shared" si="1"/>
        <v>577</v>
      </c>
      <c r="Q18" s="16">
        <v>13279</v>
      </c>
      <c r="R18" s="21">
        <f t="shared" si="2"/>
        <v>0</v>
      </c>
      <c r="S18" s="21" t="s">
        <v>471</v>
      </c>
      <c r="T18" s="21" t="s">
        <v>471</v>
      </c>
    </row>
    <row r="19" spans="1:20" x14ac:dyDescent="0.25">
      <c r="A19" s="13" t="s">
        <v>100</v>
      </c>
      <c r="B19" s="13" t="s">
        <v>101</v>
      </c>
      <c r="C19" s="14" t="s">
        <v>116</v>
      </c>
      <c r="D19" s="31" t="s">
        <v>386</v>
      </c>
      <c r="E19" s="15">
        <v>136</v>
      </c>
      <c r="F19" s="15">
        <v>1361</v>
      </c>
      <c r="G19" s="16">
        <v>1374</v>
      </c>
      <c r="H19" s="16">
        <v>171</v>
      </c>
      <c r="I19" s="15">
        <v>1288</v>
      </c>
      <c r="J19" s="15">
        <v>153</v>
      </c>
      <c r="K19" s="15"/>
      <c r="L19" s="16">
        <v>10443.997384064858</v>
      </c>
      <c r="M19" s="16">
        <v>2222</v>
      </c>
      <c r="N19" s="89">
        <v>42.66</v>
      </c>
      <c r="O19" s="16">
        <f t="shared" si="0"/>
        <v>1374</v>
      </c>
      <c r="P19" s="16">
        <f t="shared" si="1"/>
        <v>171</v>
      </c>
      <c r="Q19" s="16">
        <v>2222</v>
      </c>
      <c r="R19" s="21">
        <f t="shared" si="2"/>
        <v>81</v>
      </c>
      <c r="S19" s="21">
        <v>0</v>
      </c>
      <c r="T19" s="21">
        <v>81</v>
      </c>
    </row>
  </sheetData>
  <mergeCells count="9">
    <mergeCell ref="L2:M2"/>
    <mergeCell ref="E2:F2"/>
    <mergeCell ref="G2:H2"/>
    <mergeCell ref="L1:N1"/>
    <mergeCell ref="I2:K2"/>
    <mergeCell ref="E1:K1"/>
    <mergeCell ref="O1:Q1"/>
    <mergeCell ref="R1:T1"/>
    <mergeCell ref="R2:T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opLeftCell="B1" workbookViewId="0">
      <pane xSplit="3" ySplit="3" topLeftCell="E4" activePane="bottomRight" state="frozen"/>
      <selection activeCell="B1" sqref="B1"/>
      <selection pane="topRight" activeCell="E1" sqref="E1"/>
      <selection pane="bottomLeft" activeCell="B4" sqref="B4"/>
      <selection pane="bottomRight" activeCell="B8" sqref="B8"/>
    </sheetView>
  </sheetViews>
  <sheetFormatPr defaultRowHeight="15" x14ac:dyDescent="0.25"/>
  <cols>
    <col min="1" max="1" width="9.85546875" customWidth="1"/>
    <col min="2" max="2" width="17.85546875" customWidth="1"/>
    <col min="3" max="3" width="14.140625" customWidth="1"/>
    <col min="4" max="4" width="14.140625" style="21" customWidth="1"/>
    <col min="5" max="8" width="8.140625" customWidth="1"/>
    <col min="9" max="12" width="8.140625" style="21" customWidth="1"/>
    <col min="13" max="13" width="9.5703125" style="21" customWidth="1"/>
    <col min="14" max="14" width="9.42578125" customWidth="1"/>
    <col min="15" max="15" width="9.140625" customWidth="1"/>
    <col min="16" max="16" width="10" customWidth="1"/>
    <col min="17" max="17" width="12.42578125" customWidth="1"/>
    <col min="18" max="19" width="11.140625" style="21" customWidth="1"/>
    <col min="20" max="20" width="10.28515625" style="21" customWidth="1"/>
    <col min="21" max="23" width="10.85546875" style="21" customWidth="1"/>
    <col min="24" max="28" width="10.7109375" style="21" customWidth="1"/>
  </cols>
  <sheetData>
    <row r="1" spans="1:23" s="21" customFormat="1" x14ac:dyDescent="0.25">
      <c r="B1" s="21" t="s">
        <v>584</v>
      </c>
      <c r="E1" s="194" t="s">
        <v>565</v>
      </c>
      <c r="F1" s="195"/>
      <c r="G1" s="195"/>
      <c r="H1" s="195"/>
      <c r="I1" s="195"/>
      <c r="J1" s="195"/>
      <c r="K1" s="195"/>
      <c r="L1" s="195"/>
      <c r="M1" s="87"/>
      <c r="N1" s="182" t="s">
        <v>478</v>
      </c>
      <c r="O1" s="182"/>
      <c r="P1" s="182"/>
      <c r="Q1" s="182"/>
      <c r="R1" s="188" t="s">
        <v>477</v>
      </c>
      <c r="S1" s="188"/>
      <c r="T1" s="188"/>
      <c r="U1" s="189" t="s">
        <v>481</v>
      </c>
      <c r="V1" s="190"/>
      <c r="W1" s="190"/>
    </row>
    <row r="2" spans="1:23" s="20" customFormat="1" ht="36.75" customHeight="1" x14ac:dyDescent="0.2">
      <c r="E2" s="192" t="s">
        <v>464</v>
      </c>
      <c r="F2" s="192"/>
      <c r="G2" s="198" t="s">
        <v>465</v>
      </c>
      <c r="H2" s="198"/>
      <c r="I2" s="196" t="s">
        <v>503</v>
      </c>
      <c r="J2" s="197"/>
      <c r="K2" s="199" t="s">
        <v>483</v>
      </c>
      <c r="L2" s="200"/>
      <c r="M2" s="201"/>
      <c r="N2" s="193" t="s">
        <v>462</v>
      </c>
      <c r="O2" s="193"/>
      <c r="P2" s="22" t="s">
        <v>465</v>
      </c>
      <c r="Q2" s="29" t="s">
        <v>560</v>
      </c>
      <c r="R2" s="30" t="s">
        <v>537</v>
      </c>
      <c r="S2" s="30" t="s">
        <v>537</v>
      </c>
      <c r="T2" s="30" t="s">
        <v>538</v>
      </c>
      <c r="U2" s="191" t="s">
        <v>470</v>
      </c>
      <c r="V2" s="191"/>
      <c r="W2" s="191"/>
    </row>
    <row r="3" spans="1:23" s="18" customFormat="1" ht="45" x14ac:dyDescent="0.2">
      <c r="A3" s="19" t="s">
        <v>226</v>
      </c>
      <c r="B3" s="19" t="s">
        <v>227</v>
      </c>
      <c r="C3" s="19" t="s">
        <v>228</v>
      </c>
      <c r="D3" s="28"/>
      <c r="E3" s="23" t="s">
        <v>500</v>
      </c>
      <c r="F3" s="23" t="s">
        <v>501</v>
      </c>
      <c r="G3" s="24" t="s">
        <v>502</v>
      </c>
      <c r="H3" s="24" t="s">
        <v>501</v>
      </c>
      <c r="I3" s="23" t="s">
        <v>502</v>
      </c>
      <c r="J3" s="23" t="s">
        <v>501</v>
      </c>
      <c r="K3" s="24" t="s">
        <v>502</v>
      </c>
      <c r="L3" s="24" t="s">
        <v>501</v>
      </c>
      <c r="M3" s="111" t="s">
        <v>563</v>
      </c>
      <c r="N3" s="26" t="s">
        <v>463</v>
      </c>
      <c r="O3" s="26" t="s">
        <v>461</v>
      </c>
      <c r="P3" s="27" t="s">
        <v>479</v>
      </c>
      <c r="Q3" s="29" t="s">
        <v>466</v>
      </c>
      <c r="R3" s="25" t="s">
        <v>474</v>
      </c>
      <c r="S3" s="25" t="s">
        <v>475</v>
      </c>
      <c r="T3" s="25" t="s">
        <v>476</v>
      </c>
      <c r="U3" s="22" t="s">
        <v>472</v>
      </c>
      <c r="V3" s="22" t="s">
        <v>473</v>
      </c>
      <c r="W3" s="22" t="s">
        <v>480</v>
      </c>
    </row>
    <row r="4" spans="1:23" s="52" customFormat="1" ht="12" hidden="1" customHeight="1" x14ac:dyDescent="0.2">
      <c r="A4" s="40"/>
      <c r="B4" s="40" t="s">
        <v>227</v>
      </c>
      <c r="C4" s="40" t="s">
        <v>228</v>
      </c>
      <c r="D4" s="40" t="s">
        <v>504</v>
      </c>
      <c r="E4" s="41" t="s">
        <v>505</v>
      </c>
      <c r="F4" s="41" t="s">
        <v>506</v>
      </c>
      <c r="G4" s="42" t="s">
        <v>507</v>
      </c>
      <c r="H4" s="42" t="s">
        <v>508</v>
      </c>
      <c r="I4" s="41" t="s">
        <v>509</v>
      </c>
      <c r="J4" s="41" t="s">
        <v>510</v>
      </c>
      <c r="K4" s="42" t="s">
        <v>511</v>
      </c>
      <c r="L4" s="42" t="s">
        <v>512</v>
      </c>
      <c r="M4" s="42"/>
      <c r="N4" s="43" t="s">
        <v>513</v>
      </c>
      <c r="O4" s="43" t="s">
        <v>514</v>
      </c>
      <c r="P4" s="44" t="s">
        <v>515</v>
      </c>
      <c r="Q4" s="45" t="s">
        <v>516</v>
      </c>
      <c r="R4" s="46" t="s">
        <v>517</v>
      </c>
      <c r="S4" s="46" t="s">
        <v>518</v>
      </c>
      <c r="T4" s="46" t="s">
        <v>519</v>
      </c>
      <c r="U4" s="47" t="s">
        <v>520</v>
      </c>
      <c r="V4" s="47" t="s">
        <v>521</v>
      </c>
      <c r="W4" s="47" t="s">
        <v>522</v>
      </c>
    </row>
    <row r="5" spans="1:23" s="16" customFormat="1" ht="12.75" customHeight="1" x14ac:dyDescent="0.2">
      <c r="A5" s="13" t="s">
        <v>117</v>
      </c>
      <c r="B5" s="33" t="s">
        <v>118</v>
      </c>
      <c r="C5" s="34" t="s">
        <v>119</v>
      </c>
      <c r="D5" s="34" t="s">
        <v>426</v>
      </c>
      <c r="E5" s="15">
        <v>1186</v>
      </c>
      <c r="F5" s="15">
        <v>422</v>
      </c>
      <c r="G5" s="15"/>
      <c r="H5" s="15"/>
      <c r="I5" s="15"/>
      <c r="J5" s="15"/>
      <c r="K5" s="15">
        <v>404</v>
      </c>
      <c r="L5" s="15">
        <v>186</v>
      </c>
      <c r="M5" s="35">
        <v>929</v>
      </c>
      <c r="N5" s="17">
        <v>17212.802922444462</v>
      </c>
      <c r="O5" s="16">
        <v>3662</v>
      </c>
      <c r="P5" s="36"/>
      <c r="Q5" s="89">
        <v>26.8</v>
      </c>
      <c r="R5" s="15">
        <f t="shared" ref="R5:R36" si="0">IF(G5&gt;0,G5,IF(I5&gt;0,I5,E5))</f>
        <v>1186</v>
      </c>
      <c r="S5" s="15">
        <f t="shared" ref="S5:S36" si="1">IF(H5&gt;0,H5,IF(J5&gt;0,J5,F5))</f>
        <v>422</v>
      </c>
      <c r="T5" s="15">
        <f t="shared" ref="T5:T36" si="2">IF(P5&gt;0,P5,O5)</f>
        <v>3662</v>
      </c>
      <c r="U5" s="16">
        <v>0</v>
      </c>
      <c r="V5" s="16" t="s">
        <v>471</v>
      </c>
      <c r="W5" s="16" t="s">
        <v>471</v>
      </c>
    </row>
    <row r="6" spans="1:23" s="16" customFormat="1" ht="11.25" customHeight="1" x14ac:dyDescent="0.2">
      <c r="A6" s="13" t="s">
        <v>117</v>
      </c>
      <c r="B6" s="33" t="s">
        <v>118</v>
      </c>
      <c r="C6" s="34" t="s">
        <v>118</v>
      </c>
      <c r="D6" s="34" t="s">
        <v>425</v>
      </c>
      <c r="E6" s="15">
        <v>2226</v>
      </c>
      <c r="F6" s="15">
        <v>1261</v>
      </c>
      <c r="G6" s="15"/>
      <c r="H6" s="15"/>
      <c r="I6" s="15"/>
      <c r="J6" s="15"/>
      <c r="K6" s="15">
        <v>625</v>
      </c>
      <c r="L6" s="15">
        <v>388</v>
      </c>
      <c r="M6" s="35">
        <v>2852</v>
      </c>
      <c r="N6" s="17">
        <v>16887.225807451883</v>
      </c>
      <c r="O6" s="16">
        <v>3593</v>
      </c>
      <c r="P6" s="15"/>
      <c r="Q6" s="89">
        <v>33.18</v>
      </c>
      <c r="R6" s="15">
        <f t="shared" si="0"/>
        <v>2226</v>
      </c>
      <c r="S6" s="15">
        <f t="shared" si="1"/>
        <v>1261</v>
      </c>
      <c r="T6" s="15">
        <f t="shared" si="2"/>
        <v>3593</v>
      </c>
      <c r="U6" s="16">
        <v>361</v>
      </c>
      <c r="V6" s="16">
        <v>0</v>
      </c>
      <c r="W6" s="16">
        <v>361</v>
      </c>
    </row>
    <row r="7" spans="1:23" s="16" customFormat="1" ht="11.25" customHeight="1" x14ac:dyDescent="0.2">
      <c r="A7" s="13" t="s">
        <v>117</v>
      </c>
      <c r="B7" s="33" t="s">
        <v>118</v>
      </c>
      <c r="C7" s="34" t="s">
        <v>120</v>
      </c>
      <c r="D7" s="34" t="s">
        <v>424</v>
      </c>
      <c r="E7" s="15">
        <v>2898</v>
      </c>
      <c r="F7" s="15">
        <v>1177</v>
      </c>
      <c r="G7" s="15"/>
      <c r="H7" s="15"/>
      <c r="I7" s="15"/>
      <c r="J7" s="15"/>
      <c r="K7" s="15">
        <v>866</v>
      </c>
      <c r="L7" s="15">
        <v>303</v>
      </c>
      <c r="M7" s="35">
        <v>631</v>
      </c>
      <c r="N7" s="17">
        <v>20474.835170735547</v>
      </c>
      <c r="O7" s="16">
        <v>4356</v>
      </c>
      <c r="P7" s="15"/>
      <c r="Q7" s="89">
        <v>35.229999999999997</v>
      </c>
      <c r="R7" s="15">
        <f t="shared" si="0"/>
        <v>2898</v>
      </c>
      <c r="S7" s="15">
        <f t="shared" si="1"/>
        <v>1177</v>
      </c>
      <c r="T7" s="15">
        <f t="shared" si="2"/>
        <v>4356</v>
      </c>
      <c r="U7" s="16">
        <v>240</v>
      </c>
      <c r="V7" s="16">
        <v>0</v>
      </c>
      <c r="W7" s="16">
        <v>240</v>
      </c>
    </row>
    <row r="8" spans="1:23" s="16" customFormat="1" ht="11.25" customHeight="1" x14ac:dyDescent="0.2">
      <c r="A8" s="13" t="s">
        <v>117</v>
      </c>
      <c r="B8" s="33" t="s">
        <v>118</v>
      </c>
      <c r="C8" s="34" t="s">
        <v>121</v>
      </c>
      <c r="D8" s="34" t="s">
        <v>423</v>
      </c>
      <c r="E8" s="15">
        <v>1039</v>
      </c>
      <c r="F8" s="15">
        <v>426</v>
      </c>
      <c r="G8" s="15"/>
      <c r="H8" s="15"/>
      <c r="I8" s="15">
        <v>4992</v>
      </c>
      <c r="J8" s="15">
        <v>474</v>
      </c>
      <c r="K8" s="15">
        <v>340</v>
      </c>
      <c r="L8" s="15">
        <v>183</v>
      </c>
      <c r="M8" s="35">
        <v>1511</v>
      </c>
      <c r="N8" s="17">
        <v>22407.427532806905</v>
      </c>
      <c r="O8" s="16">
        <v>4768</v>
      </c>
      <c r="P8" s="15"/>
      <c r="Q8" s="89">
        <v>38.33</v>
      </c>
      <c r="R8" s="15">
        <f t="shared" si="0"/>
        <v>4992</v>
      </c>
      <c r="S8" s="15">
        <f t="shared" si="1"/>
        <v>474</v>
      </c>
      <c r="T8" s="15">
        <f t="shared" si="2"/>
        <v>4768</v>
      </c>
      <c r="U8" s="16">
        <v>173</v>
      </c>
      <c r="V8" s="16">
        <v>0</v>
      </c>
      <c r="W8" s="16">
        <v>173</v>
      </c>
    </row>
    <row r="9" spans="1:23" s="16" customFormat="1" ht="11.25" customHeight="1" x14ac:dyDescent="0.2">
      <c r="A9" s="13" t="s">
        <v>117</v>
      </c>
      <c r="B9" s="33" t="s">
        <v>118</v>
      </c>
      <c r="C9" s="34" t="s">
        <v>122</v>
      </c>
      <c r="D9" s="34" t="s">
        <v>422</v>
      </c>
      <c r="E9" s="15">
        <v>795</v>
      </c>
      <c r="F9" s="15">
        <v>107</v>
      </c>
      <c r="G9" s="15"/>
      <c r="H9" s="15"/>
      <c r="I9" s="15">
        <v>987</v>
      </c>
      <c r="J9" s="15">
        <v>107</v>
      </c>
      <c r="K9" s="15">
        <v>0</v>
      </c>
      <c r="L9" s="15">
        <v>107</v>
      </c>
      <c r="M9" s="35">
        <v>823</v>
      </c>
      <c r="N9" s="17">
        <v>12785.162861824163</v>
      </c>
      <c r="O9" s="16">
        <v>2720</v>
      </c>
      <c r="P9" s="15"/>
      <c r="Q9" s="89">
        <v>35.479999999999997</v>
      </c>
      <c r="R9" s="15">
        <f t="shared" si="0"/>
        <v>987</v>
      </c>
      <c r="S9" s="15">
        <f t="shared" si="1"/>
        <v>107</v>
      </c>
      <c r="T9" s="15">
        <f t="shared" si="2"/>
        <v>2720</v>
      </c>
      <c r="U9" s="16">
        <v>0</v>
      </c>
      <c r="V9" s="16" t="s">
        <v>471</v>
      </c>
      <c r="W9" s="16" t="s">
        <v>471</v>
      </c>
    </row>
    <row r="10" spans="1:23" s="16" customFormat="1" ht="11.25" customHeight="1" x14ac:dyDescent="0.2">
      <c r="A10" s="13" t="s">
        <v>117</v>
      </c>
      <c r="B10" s="33" t="s">
        <v>118</v>
      </c>
      <c r="C10" s="34" t="s">
        <v>123</v>
      </c>
      <c r="D10" s="34" t="s">
        <v>421</v>
      </c>
      <c r="E10" s="15">
        <v>1254</v>
      </c>
      <c r="F10" s="15">
        <v>222</v>
      </c>
      <c r="G10" s="15"/>
      <c r="H10" s="15"/>
      <c r="I10" s="15"/>
      <c r="J10" s="15"/>
      <c r="K10" s="15">
        <v>0</v>
      </c>
      <c r="L10" s="15">
        <v>0</v>
      </c>
      <c r="M10" s="35">
        <v>0</v>
      </c>
      <c r="N10" s="17">
        <v>21118.684785961264</v>
      </c>
      <c r="O10" s="16">
        <v>4493</v>
      </c>
      <c r="P10" s="15"/>
      <c r="Q10" s="89">
        <v>33.49</v>
      </c>
      <c r="R10" s="15">
        <f t="shared" si="0"/>
        <v>1254</v>
      </c>
      <c r="S10" s="15">
        <f t="shared" si="1"/>
        <v>222</v>
      </c>
      <c r="T10" s="15">
        <f t="shared" si="2"/>
        <v>4493</v>
      </c>
      <c r="U10" s="16">
        <v>0</v>
      </c>
      <c r="V10" s="16" t="s">
        <v>471</v>
      </c>
      <c r="W10" s="16" t="s">
        <v>471</v>
      </c>
    </row>
    <row r="11" spans="1:23" s="16" customFormat="1" ht="11.25" customHeight="1" x14ac:dyDescent="0.2">
      <c r="A11" s="13" t="s">
        <v>117</v>
      </c>
      <c r="B11" s="33" t="s">
        <v>118</v>
      </c>
      <c r="C11" s="34" t="s">
        <v>124</v>
      </c>
      <c r="D11" s="34" t="s">
        <v>420</v>
      </c>
      <c r="E11" s="15">
        <v>726</v>
      </c>
      <c r="F11" s="15">
        <v>62</v>
      </c>
      <c r="G11" s="15"/>
      <c r="H11" s="15"/>
      <c r="I11" s="15"/>
      <c r="J11" s="15"/>
      <c r="K11" s="15">
        <v>0</v>
      </c>
      <c r="L11" s="15">
        <v>0</v>
      </c>
      <c r="M11" s="35">
        <v>0</v>
      </c>
      <c r="N11" s="17">
        <v>6990.5163247926921</v>
      </c>
      <c r="O11" s="16">
        <v>1487</v>
      </c>
      <c r="P11" s="15"/>
      <c r="Q11" s="89">
        <v>28.01</v>
      </c>
      <c r="R11" s="15">
        <f t="shared" si="0"/>
        <v>726</v>
      </c>
      <c r="S11" s="15">
        <f t="shared" si="1"/>
        <v>62</v>
      </c>
      <c r="T11" s="15">
        <f t="shared" si="2"/>
        <v>1487</v>
      </c>
      <c r="U11" s="16">
        <v>0</v>
      </c>
      <c r="V11" s="16" t="s">
        <v>471</v>
      </c>
      <c r="W11" s="16" t="s">
        <v>471</v>
      </c>
    </row>
    <row r="12" spans="1:23" s="16" customFormat="1" ht="11.25" customHeight="1" x14ac:dyDescent="0.2">
      <c r="A12" s="13" t="s">
        <v>117</v>
      </c>
      <c r="B12" s="33" t="s">
        <v>118</v>
      </c>
      <c r="C12" s="34" t="s">
        <v>125</v>
      </c>
      <c r="D12" s="34" t="s">
        <v>419</v>
      </c>
      <c r="E12" s="15">
        <v>4957</v>
      </c>
      <c r="F12" s="15">
        <v>1767</v>
      </c>
      <c r="G12" s="15"/>
      <c r="H12" s="15"/>
      <c r="I12" s="15"/>
      <c r="J12" s="15"/>
      <c r="K12" s="15">
        <v>2013</v>
      </c>
      <c r="L12" s="15">
        <v>1139</v>
      </c>
      <c r="M12" s="35">
        <v>2159</v>
      </c>
      <c r="N12" s="17">
        <v>50922.556520907368</v>
      </c>
      <c r="O12" s="16">
        <v>10835</v>
      </c>
      <c r="P12" s="15"/>
      <c r="Q12" s="89">
        <v>27.77</v>
      </c>
      <c r="R12" s="15">
        <f t="shared" si="0"/>
        <v>4957</v>
      </c>
      <c r="S12" s="15">
        <f t="shared" si="1"/>
        <v>1767</v>
      </c>
      <c r="T12" s="15">
        <f t="shared" si="2"/>
        <v>10835</v>
      </c>
      <c r="U12" s="16">
        <v>352</v>
      </c>
      <c r="V12" s="16">
        <v>0</v>
      </c>
      <c r="W12" s="16">
        <v>352</v>
      </c>
    </row>
    <row r="13" spans="1:23" s="16" customFormat="1" ht="11.25" customHeight="1" x14ac:dyDescent="0.2">
      <c r="A13" s="13" t="s">
        <v>117</v>
      </c>
      <c r="B13" s="33" t="s">
        <v>126</v>
      </c>
      <c r="C13" s="34" t="s">
        <v>127</v>
      </c>
      <c r="D13" s="34" t="s">
        <v>385</v>
      </c>
      <c r="E13" s="15">
        <v>734</v>
      </c>
      <c r="F13" s="15">
        <v>53</v>
      </c>
      <c r="G13" s="15"/>
      <c r="H13" s="15"/>
      <c r="I13" s="15"/>
      <c r="J13" s="15"/>
      <c r="K13" s="15">
        <v>0</v>
      </c>
      <c r="L13" s="15">
        <v>0</v>
      </c>
      <c r="M13" s="35">
        <v>0</v>
      </c>
      <c r="N13" s="17">
        <v>15777.126355267475</v>
      </c>
      <c r="O13" s="16">
        <v>3357</v>
      </c>
      <c r="P13" s="15"/>
      <c r="Q13" s="89">
        <v>55.77</v>
      </c>
      <c r="R13" s="15">
        <f t="shared" si="0"/>
        <v>734</v>
      </c>
      <c r="S13" s="15">
        <f t="shared" si="1"/>
        <v>53</v>
      </c>
      <c r="T13" s="15">
        <f t="shared" si="2"/>
        <v>3357</v>
      </c>
      <c r="U13" s="16">
        <v>0</v>
      </c>
      <c r="V13" s="16" t="s">
        <v>471</v>
      </c>
      <c r="W13" s="16" t="s">
        <v>471</v>
      </c>
    </row>
    <row r="14" spans="1:23" s="16" customFormat="1" ht="11.25" customHeight="1" x14ac:dyDescent="0.2">
      <c r="A14" s="13" t="s">
        <v>117</v>
      </c>
      <c r="B14" s="33" t="s">
        <v>126</v>
      </c>
      <c r="C14" s="34" t="s">
        <v>128</v>
      </c>
      <c r="D14" s="34" t="s">
        <v>384</v>
      </c>
      <c r="E14" s="15">
        <v>370</v>
      </c>
      <c r="F14" s="15">
        <v>2919</v>
      </c>
      <c r="G14" s="15">
        <v>237</v>
      </c>
      <c r="H14" s="15">
        <v>1174</v>
      </c>
      <c r="I14" s="15"/>
      <c r="J14" s="15"/>
      <c r="K14" s="15">
        <v>942</v>
      </c>
      <c r="L14" s="15">
        <v>2128</v>
      </c>
      <c r="M14" s="35">
        <v>460</v>
      </c>
      <c r="N14" s="17">
        <v>13271.763636757572</v>
      </c>
      <c r="O14" s="16">
        <v>2824</v>
      </c>
      <c r="P14" s="15"/>
      <c r="Q14" s="89">
        <v>44.16</v>
      </c>
      <c r="R14" s="15">
        <f t="shared" si="0"/>
        <v>237</v>
      </c>
      <c r="S14" s="15">
        <f t="shared" si="1"/>
        <v>1174</v>
      </c>
      <c r="T14" s="15">
        <f t="shared" si="2"/>
        <v>2824</v>
      </c>
      <c r="U14" s="16">
        <v>2729</v>
      </c>
      <c r="V14" s="16">
        <v>880</v>
      </c>
      <c r="W14" s="16">
        <v>1849</v>
      </c>
    </row>
    <row r="15" spans="1:23" s="16" customFormat="1" ht="11.25" customHeight="1" x14ac:dyDescent="0.2">
      <c r="A15" s="13" t="s">
        <v>117</v>
      </c>
      <c r="B15" s="33" t="s">
        <v>126</v>
      </c>
      <c r="C15" s="34" t="s">
        <v>129</v>
      </c>
      <c r="D15" s="34" t="s">
        <v>383</v>
      </c>
      <c r="E15" s="15">
        <v>1341</v>
      </c>
      <c r="F15" s="15">
        <v>584</v>
      </c>
      <c r="G15" s="15">
        <v>481</v>
      </c>
      <c r="H15" s="15">
        <v>1738</v>
      </c>
      <c r="I15" s="15"/>
      <c r="J15" s="15"/>
      <c r="K15" s="15">
        <v>1451</v>
      </c>
      <c r="L15" s="15">
        <v>60</v>
      </c>
      <c r="M15" s="35">
        <v>549</v>
      </c>
      <c r="N15" s="17">
        <v>9411.7571227743047</v>
      </c>
      <c r="O15" s="16">
        <v>2003</v>
      </c>
      <c r="P15" s="15"/>
      <c r="Q15" s="89">
        <v>48.59</v>
      </c>
      <c r="R15" s="15">
        <f t="shared" si="0"/>
        <v>481</v>
      </c>
      <c r="S15" s="15">
        <f t="shared" si="1"/>
        <v>1738</v>
      </c>
      <c r="T15" s="15">
        <f t="shared" si="2"/>
        <v>2003</v>
      </c>
      <c r="U15" s="16">
        <v>2331</v>
      </c>
      <c r="V15" s="16">
        <v>680</v>
      </c>
      <c r="W15" s="16">
        <v>1651</v>
      </c>
    </row>
    <row r="16" spans="1:23" s="16" customFormat="1" ht="11.25" customHeight="1" x14ac:dyDescent="0.2">
      <c r="A16" s="13" t="s">
        <v>117</v>
      </c>
      <c r="B16" s="33" t="s">
        <v>126</v>
      </c>
      <c r="C16" s="34" t="s">
        <v>130</v>
      </c>
      <c r="D16" s="34" t="s">
        <v>382</v>
      </c>
      <c r="E16" s="15">
        <v>1566</v>
      </c>
      <c r="F16" s="15">
        <v>46</v>
      </c>
      <c r="G16" s="15"/>
      <c r="H16" s="15"/>
      <c r="I16" s="15"/>
      <c r="J16" s="15"/>
      <c r="K16" s="15">
        <v>0</v>
      </c>
      <c r="L16" s="15">
        <v>0</v>
      </c>
      <c r="M16" s="35">
        <v>0</v>
      </c>
      <c r="N16" s="17">
        <v>20584.967352873049</v>
      </c>
      <c r="O16" s="16">
        <v>4380</v>
      </c>
      <c r="P16" s="15"/>
      <c r="Q16" s="89">
        <v>50.04</v>
      </c>
      <c r="R16" s="15">
        <f t="shared" si="0"/>
        <v>1566</v>
      </c>
      <c r="S16" s="15">
        <f t="shared" si="1"/>
        <v>46</v>
      </c>
      <c r="T16" s="15">
        <f t="shared" si="2"/>
        <v>4380</v>
      </c>
      <c r="U16" s="16">
        <v>0</v>
      </c>
      <c r="V16" s="16" t="s">
        <v>471</v>
      </c>
      <c r="W16" s="16" t="s">
        <v>471</v>
      </c>
    </row>
    <row r="17" spans="1:23" s="16" customFormat="1" ht="11.25" customHeight="1" x14ac:dyDescent="0.2">
      <c r="A17" s="13" t="s">
        <v>117</v>
      </c>
      <c r="B17" s="33" t="s">
        <v>126</v>
      </c>
      <c r="C17" s="34" t="s">
        <v>131</v>
      </c>
      <c r="D17" s="34" t="s">
        <v>381</v>
      </c>
      <c r="E17" s="15">
        <v>6948</v>
      </c>
      <c r="F17" s="15">
        <v>1024</v>
      </c>
      <c r="G17" s="15">
        <v>744</v>
      </c>
      <c r="H17" s="15">
        <v>9002</v>
      </c>
      <c r="I17" s="15"/>
      <c r="J17" s="15"/>
      <c r="K17" s="15">
        <v>0</v>
      </c>
      <c r="L17" s="15">
        <v>0</v>
      </c>
      <c r="M17" s="35">
        <v>0</v>
      </c>
      <c r="N17" s="17">
        <v>67063.191340113117</v>
      </c>
      <c r="O17" s="16">
        <v>14269</v>
      </c>
      <c r="P17" s="15"/>
      <c r="Q17" s="89">
        <v>37.64</v>
      </c>
      <c r="R17" s="15">
        <f t="shared" si="0"/>
        <v>744</v>
      </c>
      <c r="S17" s="15">
        <f t="shared" si="1"/>
        <v>9002</v>
      </c>
      <c r="T17" s="15">
        <f t="shared" si="2"/>
        <v>14269</v>
      </c>
      <c r="U17" s="16">
        <v>299</v>
      </c>
      <c r="V17" s="16">
        <v>0</v>
      </c>
      <c r="W17" s="16">
        <v>299</v>
      </c>
    </row>
    <row r="18" spans="1:23" s="16" customFormat="1" ht="11.25" customHeight="1" x14ac:dyDescent="0.2">
      <c r="A18" s="13" t="s">
        <v>117</v>
      </c>
      <c r="B18" s="33" t="s">
        <v>126</v>
      </c>
      <c r="C18" s="34" t="s">
        <v>133</v>
      </c>
      <c r="D18" s="34" t="s">
        <v>379</v>
      </c>
      <c r="E18" s="15">
        <v>1485</v>
      </c>
      <c r="F18" s="15">
        <v>1529</v>
      </c>
      <c r="G18" s="15"/>
      <c r="H18" s="15"/>
      <c r="I18" s="15"/>
      <c r="J18" s="15"/>
      <c r="K18" s="15">
        <v>2025</v>
      </c>
      <c r="L18" s="15">
        <v>1621</v>
      </c>
      <c r="M18" s="35">
        <v>300</v>
      </c>
      <c r="N18" s="17">
        <v>12707.848938488318</v>
      </c>
      <c r="O18" s="16">
        <v>2704</v>
      </c>
      <c r="P18" s="15"/>
      <c r="Q18" s="89">
        <v>48.84</v>
      </c>
      <c r="R18" s="15">
        <f t="shared" si="0"/>
        <v>1485</v>
      </c>
      <c r="S18" s="15">
        <f t="shared" si="1"/>
        <v>1529</v>
      </c>
      <c r="T18" s="15">
        <f t="shared" si="2"/>
        <v>2704</v>
      </c>
      <c r="U18" s="16">
        <v>2295</v>
      </c>
      <c r="V18" s="16">
        <v>787</v>
      </c>
      <c r="W18" s="16">
        <v>1508</v>
      </c>
    </row>
    <row r="19" spans="1:23" s="16" customFormat="1" ht="11.25" customHeight="1" x14ac:dyDescent="0.2">
      <c r="A19" s="13" t="s">
        <v>117</v>
      </c>
      <c r="B19" s="33" t="s">
        <v>126</v>
      </c>
      <c r="C19" s="34" t="s">
        <v>134</v>
      </c>
      <c r="D19" s="34" t="s">
        <v>378</v>
      </c>
      <c r="E19" s="15">
        <v>2971</v>
      </c>
      <c r="F19" s="15">
        <v>1000</v>
      </c>
      <c r="G19" s="15">
        <v>2378</v>
      </c>
      <c r="H19" s="15">
        <v>866</v>
      </c>
      <c r="I19" s="15"/>
      <c r="J19" s="15"/>
      <c r="K19" s="15">
        <v>2025</v>
      </c>
      <c r="L19" s="15">
        <v>2136</v>
      </c>
      <c r="M19" s="35">
        <v>743</v>
      </c>
      <c r="N19" s="17">
        <v>12526.813592549483</v>
      </c>
      <c r="O19" s="16">
        <v>2665</v>
      </c>
      <c r="P19" s="15"/>
      <c r="Q19" s="89">
        <v>44.9</v>
      </c>
      <c r="R19" s="15">
        <f t="shared" si="0"/>
        <v>2378</v>
      </c>
      <c r="S19" s="15">
        <f t="shared" si="1"/>
        <v>866</v>
      </c>
      <c r="T19" s="15">
        <f t="shared" si="2"/>
        <v>2665</v>
      </c>
      <c r="U19" s="16">
        <v>3296</v>
      </c>
      <c r="V19" s="16">
        <v>2656</v>
      </c>
      <c r="W19" s="16">
        <v>640</v>
      </c>
    </row>
    <row r="20" spans="1:23" s="16" customFormat="1" ht="11.25" customHeight="1" x14ac:dyDescent="0.2">
      <c r="A20" s="13" t="s">
        <v>117</v>
      </c>
      <c r="B20" s="33" t="s">
        <v>126</v>
      </c>
      <c r="C20" s="34" t="s">
        <v>135</v>
      </c>
      <c r="D20" s="34" t="s">
        <v>377</v>
      </c>
      <c r="E20" s="15">
        <v>1601</v>
      </c>
      <c r="F20" s="15">
        <v>10008</v>
      </c>
      <c r="G20" s="15"/>
      <c r="H20" s="15"/>
      <c r="I20" s="15"/>
      <c r="J20" s="15"/>
      <c r="K20" s="15">
        <v>3267</v>
      </c>
      <c r="L20" s="15">
        <v>8088</v>
      </c>
      <c r="M20" s="35">
        <v>1200</v>
      </c>
      <c r="N20" s="17">
        <v>48938.84808577659</v>
      </c>
      <c r="O20" s="16">
        <v>10413</v>
      </c>
      <c r="P20" s="15"/>
      <c r="Q20" s="89">
        <v>41.96</v>
      </c>
      <c r="R20" s="15">
        <f t="shared" si="0"/>
        <v>1601</v>
      </c>
      <c r="S20" s="15">
        <f t="shared" si="1"/>
        <v>10008</v>
      </c>
      <c r="T20" s="15">
        <f t="shared" si="2"/>
        <v>10413</v>
      </c>
      <c r="U20" s="16">
        <v>11227</v>
      </c>
      <c r="V20" s="16">
        <v>1303</v>
      </c>
      <c r="W20" s="16">
        <v>9924</v>
      </c>
    </row>
    <row r="21" spans="1:23" s="16" customFormat="1" ht="12" customHeight="1" x14ac:dyDescent="0.2">
      <c r="A21" s="13" t="s">
        <v>117</v>
      </c>
      <c r="B21" s="33" t="s">
        <v>126</v>
      </c>
      <c r="C21" s="34" t="s">
        <v>136</v>
      </c>
      <c r="D21" s="34" t="s">
        <v>376</v>
      </c>
      <c r="E21" s="15">
        <v>337</v>
      </c>
      <c r="F21" s="15">
        <v>1655</v>
      </c>
      <c r="G21" s="15"/>
      <c r="H21" s="15"/>
      <c r="I21" s="15"/>
      <c r="J21" s="15"/>
      <c r="K21" s="15">
        <v>861</v>
      </c>
      <c r="L21" s="15">
        <v>835</v>
      </c>
      <c r="M21" s="35">
        <v>989</v>
      </c>
      <c r="N21" s="17">
        <v>8396.2944926805922</v>
      </c>
      <c r="O21" s="16">
        <v>1786</v>
      </c>
      <c r="P21" s="15"/>
      <c r="Q21" s="89">
        <v>48.74</v>
      </c>
      <c r="R21" s="15">
        <f t="shared" si="0"/>
        <v>337</v>
      </c>
      <c r="S21" s="15">
        <f t="shared" si="1"/>
        <v>1655</v>
      </c>
      <c r="T21" s="15">
        <f t="shared" si="2"/>
        <v>1786</v>
      </c>
      <c r="U21" s="16">
        <v>3137</v>
      </c>
      <c r="V21" s="16">
        <v>1007</v>
      </c>
      <c r="W21" s="16">
        <v>2130</v>
      </c>
    </row>
    <row r="22" spans="1:23" s="16" customFormat="1" ht="11.25" customHeight="1" x14ac:dyDescent="0.2">
      <c r="A22" s="13" t="s">
        <v>117</v>
      </c>
      <c r="B22" s="33" t="s">
        <v>126</v>
      </c>
      <c r="C22" s="34" t="s">
        <v>138</v>
      </c>
      <c r="D22" s="34" t="s">
        <v>374</v>
      </c>
      <c r="E22" s="15">
        <v>0</v>
      </c>
      <c r="F22" s="15">
        <v>2866</v>
      </c>
      <c r="G22" s="15">
        <v>2044</v>
      </c>
      <c r="H22" s="15">
        <v>901</v>
      </c>
      <c r="I22" s="15"/>
      <c r="J22" s="15"/>
      <c r="K22" s="15">
        <v>889</v>
      </c>
      <c r="L22" s="15">
        <v>1891</v>
      </c>
      <c r="M22" s="35">
        <v>949</v>
      </c>
      <c r="N22" s="17">
        <v>12081.508258860846</v>
      </c>
      <c r="O22" s="16">
        <v>2571</v>
      </c>
      <c r="P22" s="15"/>
      <c r="Q22" s="89">
        <v>45.68</v>
      </c>
      <c r="R22" s="15">
        <f t="shared" si="0"/>
        <v>2044</v>
      </c>
      <c r="S22" s="15">
        <f t="shared" si="1"/>
        <v>901</v>
      </c>
      <c r="T22" s="15">
        <f t="shared" si="2"/>
        <v>2571</v>
      </c>
      <c r="U22" s="16">
        <v>4206</v>
      </c>
      <c r="V22" s="16">
        <v>1683</v>
      </c>
      <c r="W22" s="16">
        <v>2523</v>
      </c>
    </row>
    <row r="23" spans="1:23" s="16" customFormat="1" ht="11.25" customHeight="1" x14ac:dyDescent="0.2">
      <c r="A23" s="13" t="s">
        <v>117</v>
      </c>
      <c r="B23" s="33" t="s">
        <v>126</v>
      </c>
      <c r="C23" s="34" t="s">
        <v>139</v>
      </c>
      <c r="D23" s="34" t="s">
        <v>373</v>
      </c>
      <c r="E23" s="15">
        <v>3391</v>
      </c>
      <c r="F23" s="15">
        <v>673</v>
      </c>
      <c r="G23" s="15"/>
      <c r="H23" s="15"/>
      <c r="I23" s="15"/>
      <c r="J23" s="15"/>
      <c r="K23" s="15">
        <v>4036</v>
      </c>
      <c r="L23" s="15">
        <v>639</v>
      </c>
      <c r="M23" s="35">
        <v>383</v>
      </c>
      <c r="N23" s="17">
        <v>19873.311165389339</v>
      </c>
      <c r="O23" s="16">
        <v>4228</v>
      </c>
      <c r="P23" s="15"/>
      <c r="Q23" s="89">
        <v>47.18</v>
      </c>
      <c r="R23" s="15">
        <f t="shared" si="0"/>
        <v>3391</v>
      </c>
      <c r="S23" s="15">
        <f t="shared" si="1"/>
        <v>673</v>
      </c>
      <c r="T23" s="15">
        <f t="shared" si="2"/>
        <v>4228</v>
      </c>
      <c r="U23" s="16">
        <v>66</v>
      </c>
      <c r="V23" s="16">
        <v>42</v>
      </c>
      <c r="W23" s="16">
        <v>24</v>
      </c>
    </row>
    <row r="24" spans="1:23" s="16" customFormat="1" ht="11.25" customHeight="1" x14ac:dyDescent="0.2">
      <c r="A24" s="13" t="s">
        <v>117</v>
      </c>
      <c r="B24" s="33" t="s">
        <v>126</v>
      </c>
      <c r="C24" s="34" t="s">
        <v>141</v>
      </c>
      <c r="D24" s="34" t="s">
        <v>371</v>
      </c>
      <c r="E24" s="15">
        <v>406</v>
      </c>
      <c r="F24" s="15">
        <v>1770</v>
      </c>
      <c r="G24" s="15"/>
      <c r="H24" s="15"/>
      <c r="I24" s="15"/>
      <c r="J24" s="15"/>
      <c r="K24" s="15">
        <v>2027</v>
      </c>
      <c r="L24" s="15">
        <v>377</v>
      </c>
      <c r="M24" s="35">
        <v>164</v>
      </c>
      <c r="N24" s="17">
        <v>14164.455170180125</v>
      </c>
      <c r="O24" s="16">
        <v>3014</v>
      </c>
      <c r="P24" s="15"/>
      <c r="Q24" s="89">
        <v>49.06</v>
      </c>
      <c r="R24" s="15">
        <f t="shared" si="0"/>
        <v>406</v>
      </c>
      <c r="S24" s="15">
        <f t="shared" si="1"/>
        <v>1770</v>
      </c>
      <c r="T24" s="15">
        <f t="shared" si="2"/>
        <v>3014</v>
      </c>
      <c r="U24" s="16">
        <v>0</v>
      </c>
      <c r="V24" s="16" t="s">
        <v>471</v>
      </c>
      <c r="W24" s="16" t="s">
        <v>471</v>
      </c>
    </row>
    <row r="25" spans="1:23" s="16" customFormat="1" ht="11.25" customHeight="1" x14ac:dyDescent="0.2">
      <c r="A25" s="13" t="s">
        <v>117</v>
      </c>
      <c r="B25" s="33" t="s">
        <v>126</v>
      </c>
      <c r="C25" s="34" t="s">
        <v>142</v>
      </c>
      <c r="D25" s="34" t="s">
        <v>370</v>
      </c>
      <c r="E25" s="15">
        <v>1142</v>
      </c>
      <c r="F25" s="15">
        <v>183</v>
      </c>
      <c r="G25" s="15"/>
      <c r="H25" s="15"/>
      <c r="I25" s="15"/>
      <c r="J25" s="15"/>
      <c r="K25" s="15">
        <v>272</v>
      </c>
      <c r="L25" s="15">
        <v>1122</v>
      </c>
      <c r="M25" s="35">
        <v>139</v>
      </c>
      <c r="N25" s="17">
        <v>5586.0848985380544</v>
      </c>
      <c r="O25" s="16">
        <v>1189</v>
      </c>
      <c r="P25" s="15"/>
      <c r="Q25" s="89">
        <v>39.590000000000003</v>
      </c>
      <c r="R25" s="15">
        <f t="shared" si="0"/>
        <v>1142</v>
      </c>
      <c r="S25" s="15">
        <f t="shared" si="1"/>
        <v>183</v>
      </c>
      <c r="T25" s="15">
        <f t="shared" si="2"/>
        <v>1189</v>
      </c>
      <c r="U25" s="16">
        <v>3487</v>
      </c>
      <c r="V25" s="16">
        <v>654</v>
      </c>
      <c r="W25" s="16">
        <v>2833</v>
      </c>
    </row>
    <row r="26" spans="1:23" s="16" customFormat="1" ht="11.25" customHeight="1" x14ac:dyDescent="0.2">
      <c r="A26" s="13" t="s">
        <v>117</v>
      </c>
      <c r="B26" s="33" t="s">
        <v>126</v>
      </c>
      <c r="C26" s="34" t="s">
        <v>143</v>
      </c>
      <c r="D26" s="34" t="s">
        <v>369</v>
      </c>
      <c r="E26" s="15">
        <v>582</v>
      </c>
      <c r="F26" s="15">
        <v>2538</v>
      </c>
      <c r="G26" s="15">
        <v>2403</v>
      </c>
      <c r="H26" s="15">
        <v>858</v>
      </c>
      <c r="I26" s="15"/>
      <c r="J26" s="15"/>
      <c r="K26" s="15">
        <v>749</v>
      </c>
      <c r="L26" s="15">
        <v>2487</v>
      </c>
      <c r="M26" s="35">
        <v>810</v>
      </c>
      <c r="N26" s="17">
        <v>14400.633466318723</v>
      </c>
      <c r="O26" s="16">
        <v>3064</v>
      </c>
      <c r="P26" s="15"/>
      <c r="Q26" s="89">
        <v>51.86</v>
      </c>
      <c r="R26" s="15">
        <f t="shared" si="0"/>
        <v>2403</v>
      </c>
      <c r="S26" s="15">
        <f t="shared" si="1"/>
        <v>858</v>
      </c>
      <c r="T26" s="15">
        <f t="shared" si="2"/>
        <v>3064</v>
      </c>
      <c r="U26" s="16">
        <v>6253</v>
      </c>
      <c r="V26" s="16">
        <v>2500</v>
      </c>
      <c r="W26" s="16">
        <v>3753</v>
      </c>
    </row>
    <row r="27" spans="1:23" s="16" customFormat="1" ht="11.25" customHeight="1" x14ac:dyDescent="0.2">
      <c r="A27" s="13" t="s">
        <v>117</v>
      </c>
      <c r="B27" s="33" t="s">
        <v>126</v>
      </c>
      <c r="C27" s="34" t="s">
        <v>144</v>
      </c>
      <c r="D27" s="34" t="s">
        <v>368</v>
      </c>
      <c r="E27" s="15">
        <v>1344</v>
      </c>
      <c r="F27" s="15">
        <v>2561</v>
      </c>
      <c r="G27" s="15">
        <v>2155</v>
      </c>
      <c r="H27" s="15">
        <v>2655</v>
      </c>
      <c r="I27" s="15"/>
      <c r="J27" s="15"/>
      <c r="K27" s="15">
        <v>1721</v>
      </c>
      <c r="L27" s="15">
        <v>2339</v>
      </c>
      <c r="M27" s="35">
        <v>887</v>
      </c>
      <c r="N27" s="17">
        <v>20777.447462060893</v>
      </c>
      <c r="O27" s="16">
        <v>4421</v>
      </c>
      <c r="P27" s="15"/>
      <c r="Q27" s="89">
        <v>45.77</v>
      </c>
      <c r="R27" s="15">
        <f t="shared" si="0"/>
        <v>2155</v>
      </c>
      <c r="S27" s="15">
        <f t="shared" si="1"/>
        <v>2655</v>
      </c>
      <c r="T27" s="15">
        <f t="shared" si="2"/>
        <v>4421</v>
      </c>
      <c r="U27" s="16">
        <v>8222</v>
      </c>
      <c r="V27" s="16">
        <v>1596</v>
      </c>
      <c r="W27" s="16">
        <v>6626</v>
      </c>
    </row>
    <row r="28" spans="1:23" s="16" customFormat="1" ht="11.25" customHeight="1" x14ac:dyDescent="0.2">
      <c r="A28" s="13" t="s">
        <v>117</v>
      </c>
      <c r="B28" s="33" t="s">
        <v>126</v>
      </c>
      <c r="C28" s="34" t="s">
        <v>145</v>
      </c>
      <c r="D28" s="34" t="s">
        <v>367</v>
      </c>
      <c r="E28" s="15">
        <v>1203</v>
      </c>
      <c r="F28" s="15">
        <v>284</v>
      </c>
      <c r="G28" s="15"/>
      <c r="H28" s="15"/>
      <c r="I28" s="15"/>
      <c r="J28" s="15"/>
      <c r="K28" s="15">
        <v>0</v>
      </c>
      <c r="L28" s="15">
        <v>0</v>
      </c>
      <c r="M28" s="35">
        <v>0</v>
      </c>
      <c r="N28" s="17">
        <v>14303.87319521348</v>
      </c>
      <c r="O28" s="16">
        <v>3043</v>
      </c>
      <c r="P28" s="15"/>
      <c r="Q28" s="89">
        <v>45.15</v>
      </c>
      <c r="R28" s="15">
        <f t="shared" si="0"/>
        <v>1203</v>
      </c>
      <c r="S28" s="15">
        <f t="shared" si="1"/>
        <v>284</v>
      </c>
      <c r="T28" s="15">
        <f t="shared" si="2"/>
        <v>3043</v>
      </c>
      <c r="U28" s="16">
        <v>192</v>
      </c>
      <c r="V28" s="16">
        <v>192</v>
      </c>
      <c r="W28" s="16">
        <v>0</v>
      </c>
    </row>
    <row r="29" spans="1:23" s="16" customFormat="1" ht="11.25" customHeight="1" x14ac:dyDescent="0.2">
      <c r="A29" s="13" t="s">
        <v>117</v>
      </c>
      <c r="B29" s="33" t="s">
        <v>126</v>
      </c>
      <c r="C29" s="34" t="s">
        <v>146</v>
      </c>
      <c r="D29" s="34" t="s">
        <v>366</v>
      </c>
      <c r="E29" s="15">
        <v>954</v>
      </c>
      <c r="F29" s="15">
        <v>148</v>
      </c>
      <c r="G29" s="15"/>
      <c r="H29" s="15"/>
      <c r="I29" s="15"/>
      <c r="J29" s="15"/>
      <c r="K29" s="15">
        <v>0</v>
      </c>
      <c r="L29" s="15">
        <v>0</v>
      </c>
      <c r="M29" s="35">
        <v>0</v>
      </c>
      <c r="N29" s="17">
        <v>14395.431301205535</v>
      </c>
      <c r="O29" s="16">
        <v>3063</v>
      </c>
      <c r="P29" s="15"/>
      <c r="Q29" s="89">
        <v>46.4</v>
      </c>
      <c r="R29" s="15">
        <f t="shared" si="0"/>
        <v>954</v>
      </c>
      <c r="S29" s="15">
        <f t="shared" si="1"/>
        <v>148</v>
      </c>
      <c r="T29" s="15">
        <f t="shared" si="2"/>
        <v>3063</v>
      </c>
      <c r="U29" s="16">
        <v>0</v>
      </c>
      <c r="V29" s="16" t="s">
        <v>471</v>
      </c>
      <c r="W29" s="16" t="s">
        <v>471</v>
      </c>
    </row>
    <row r="30" spans="1:23" s="16" customFormat="1" ht="11.25" customHeight="1" x14ac:dyDescent="0.2">
      <c r="A30" s="13" t="s">
        <v>117</v>
      </c>
      <c r="B30" s="33" t="s">
        <v>126</v>
      </c>
      <c r="C30" s="34" t="s">
        <v>147</v>
      </c>
      <c r="D30" s="34" t="s">
        <v>365</v>
      </c>
      <c r="E30" s="15">
        <v>2492</v>
      </c>
      <c r="F30" s="15">
        <v>279</v>
      </c>
      <c r="G30" s="15"/>
      <c r="H30" s="15"/>
      <c r="I30" s="15"/>
      <c r="J30" s="15"/>
      <c r="K30" s="15">
        <v>0</v>
      </c>
      <c r="L30" s="15">
        <v>0</v>
      </c>
      <c r="M30" s="35">
        <v>0</v>
      </c>
      <c r="N30" s="17">
        <v>15797.935015720212</v>
      </c>
      <c r="O30" s="16">
        <v>3361</v>
      </c>
      <c r="P30" s="15"/>
      <c r="Q30" s="89">
        <v>42</v>
      </c>
      <c r="R30" s="15">
        <f t="shared" si="0"/>
        <v>2492</v>
      </c>
      <c r="S30" s="15">
        <f t="shared" si="1"/>
        <v>279</v>
      </c>
      <c r="T30" s="15">
        <f t="shared" si="2"/>
        <v>3361</v>
      </c>
      <c r="U30" s="16">
        <v>0</v>
      </c>
      <c r="V30" s="16" t="s">
        <v>471</v>
      </c>
      <c r="W30" s="16" t="s">
        <v>471</v>
      </c>
    </row>
    <row r="31" spans="1:23" s="16" customFormat="1" ht="11.25" customHeight="1" x14ac:dyDescent="0.2">
      <c r="A31" s="13" t="s">
        <v>117</v>
      </c>
      <c r="B31" s="33" t="s">
        <v>126</v>
      </c>
      <c r="C31" s="34" t="s">
        <v>148</v>
      </c>
      <c r="D31" s="34" t="s">
        <v>364</v>
      </c>
      <c r="E31" s="15">
        <v>1946</v>
      </c>
      <c r="F31" s="15">
        <v>150</v>
      </c>
      <c r="G31" s="15"/>
      <c r="H31" s="15"/>
      <c r="I31" s="15"/>
      <c r="J31" s="15"/>
      <c r="K31" s="15">
        <v>0</v>
      </c>
      <c r="L31" s="15">
        <v>0</v>
      </c>
      <c r="M31" s="35">
        <v>0</v>
      </c>
      <c r="N31" s="17">
        <v>17877.760627971576</v>
      </c>
      <c r="O31" s="16">
        <v>3804</v>
      </c>
      <c r="P31" s="15"/>
      <c r="Q31" s="89">
        <v>42.16</v>
      </c>
      <c r="R31" s="15">
        <f t="shared" si="0"/>
        <v>1946</v>
      </c>
      <c r="S31" s="15">
        <f t="shared" si="1"/>
        <v>150</v>
      </c>
      <c r="T31" s="15">
        <f t="shared" si="2"/>
        <v>3804</v>
      </c>
      <c r="U31" s="16">
        <v>0</v>
      </c>
      <c r="V31" s="16" t="s">
        <v>471</v>
      </c>
      <c r="W31" s="16" t="s">
        <v>471</v>
      </c>
    </row>
    <row r="32" spans="1:23" s="16" customFormat="1" ht="11.25" customHeight="1" x14ac:dyDescent="0.2">
      <c r="A32" s="13" t="s">
        <v>117</v>
      </c>
      <c r="B32" s="33" t="s">
        <v>149</v>
      </c>
      <c r="C32" s="34" t="s">
        <v>150</v>
      </c>
      <c r="D32" s="34" t="s">
        <v>334</v>
      </c>
      <c r="E32" s="15">
        <v>8006</v>
      </c>
      <c r="F32" s="15">
        <v>4270</v>
      </c>
      <c r="G32" s="15">
        <v>4106</v>
      </c>
      <c r="H32" s="15">
        <v>8310</v>
      </c>
      <c r="I32" s="15"/>
      <c r="J32" s="15"/>
      <c r="K32" s="15">
        <v>9473</v>
      </c>
      <c r="L32" s="15">
        <v>4453</v>
      </c>
      <c r="M32" s="35">
        <v>0</v>
      </c>
      <c r="N32" s="17">
        <v>58947.562215558122</v>
      </c>
      <c r="O32" s="16">
        <v>12542</v>
      </c>
      <c r="P32" s="15">
        <v>0</v>
      </c>
      <c r="Q32" s="89">
        <v>35.36</v>
      </c>
      <c r="R32" s="15">
        <f t="shared" si="0"/>
        <v>4106</v>
      </c>
      <c r="S32" s="15">
        <f t="shared" si="1"/>
        <v>8310</v>
      </c>
      <c r="T32" s="15">
        <f t="shared" si="2"/>
        <v>12542</v>
      </c>
      <c r="U32" s="16">
        <v>0</v>
      </c>
      <c r="V32" s="16" t="s">
        <v>471</v>
      </c>
      <c r="W32" s="16" t="s">
        <v>471</v>
      </c>
    </row>
    <row r="33" spans="1:23" s="16" customFormat="1" ht="11.25" customHeight="1" x14ac:dyDescent="0.2">
      <c r="A33" s="13" t="s">
        <v>117</v>
      </c>
      <c r="B33" s="33" t="s">
        <v>149</v>
      </c>
      <c r="C33" s="34" t="s">
        <v>151</v>
      </c>
      <c r="D33" s="34" t="s">
        <v>333</v>
      </c>
      <c r="E33" s="15">
        <v>3820</v>
      </c>
      <c r="F33" s="15">
        <v>5873</v>
      </c>
      <c r="G33" s="15">
        <v>1725</v>
      </c>
      <c r="H33" s="15">
        <v>6282</v>
      </c>
      <c r="I33" s="15"/>
      <c r="J33" s="15"/>
      <c r="K33" s="15">
        <v>4582</v>
      </c>
      <c r="L33" s="15">
        <v>6873</v>
      </c>
      <c r="M33" s="35">
        <v>0</v>
      </c>
      <c r="N33" s="17">
        <v>47874.134847343092</v>
      </c>
      <c r="O33" s="16">
        <v>10186</v>
      </c>
      <c r="P33" s="15">
        <v>0</v>
      </c>
      <c r="Q33" s="89">
        <v>34.880000000000003</v>
      </c>
      <c r="R33" s="15">
        <f t="shared" si="0"/>
        <v>1725</v>
      </c>
      <c r="S33" s="15">
        <f t="shared" si="1"/>
        <v>6282</v>
      </c>
      <c r="T33" s="15">
        <f t="shared" si="2"/>
        <v>10186</v>
      </c>
      <c r="U33" s="16">
        <v>3435.5</v>
      </c>
      <c r="V33" s="16">
        <v>886</v>
      </c>
      <c r="W33" s="16">
        <v>2549.5</v>
      </c>
    </row>
    <row r="34" spans="1:23" s="16" customFormat="1" ht="11.25" customHeight="1" x14ac:dyDescent="0.2">
      <c r="A34" s="13" t="s">
        <v>117</v>
      </c>
      <c r="B34" s="33" t="s">
        <v>149</v>
      </c>
      <c r="C34" s="34" t="s">
        <v>152</v>
      </c>
      <c r="D34" s="34" t="s">
        <v>332</v>
      </c>
      <c r="E34" s="15">
        <v>3263</v>
      </c>
      <c r="F34" s="15">
        <v>4365</v>
      </c>
      <c r="G34" s="15"/>
      <c r="H34" s="15"/>
      <c r="I34" s="15">
        <v>4901</v>
      </c>
      <c r="J34" s="15">
        <v>5231</v>
      </c>
      <c r="K34" s="15">
        <v>3263</v>
      </c>
      <c r="L34" s="15">
        <v>5365</v>
      </c>
      <c r="M34" s="35">
        <v>0</v>
      </c>
      <c r="N34" s="17">
        <v>41831.457854049782</v>
      </c>
      <c r="O34" s="16">
        <v>8900</v>
      </c>
      <c r="P34" s="15"/>
      <c r="Q34" s="89">
        <v>33.6</v>
      </c>
      <c r="R34" s="15">
        <f t="shared" si="0"/>
        <v>4901</v>
      </c>
      <c r="S34" s="15">
        <f t="shared" si="1"/>
        <v>5231</v>
      </c>
      <c r="T34" s="15">
        <f t="shared" si="2"/>
        <v>8900</v>
      </c>
      <c r="U34" s="16">
        <v>3565</v>
      </c>
      <c r="V34" s="16">
        <v>31</v>
      </c>
      <c r="W34" s="16">
        <v>3534</v>
      </c>
    </row>
    <row r="35" spans="1:23" s="16" customFormat="1" ht="11.25" customHeight="1" x14ac:dyDescent="0.2">
      <c r="A35" s="13" t="s">
        <v>117</v>
      </c>
      <c r="B35" s="33" t="s">
        <v>149</v>
      </c>
      <c r="C35" s="34" t="s">
        <v>153</v>
      </c>
      <c r="D35" s="34" t="s">
        <v>331</v>
      </c>
      <c r="E35" s="15">
        <v>2571</v>
      </c>
      <c r="F35" s="15">
        <v>997</v>
      </c>
      <c r="G35" s="15">
        <v>4113</v>
      </c>
      <c r="H35" s="15">
        <v>1077</v>
      </c>
      <c r="I35" s="15"/>
      <c r="J35" s="15"/>
      <c r="K35" s="15">
        <v>2571</v>
      </c>
      <c r="L35" s="15">
        <v>997</v>
      </c>
      <c r="M35" s="35">
        <v>1774</v>
      </c>
      <c r="N35" s="17">
        <v>26381.267344396801</v>
      </c>
      <c r="O35" s="16">
        <v>5613</v>
      </c>
      <c r="P35" s="15">
        <v>0</v>
      </c>
      <c r="Q35" s="89">
        <v>38.61</v>
      </c>
      <c r="R35" s="15">
        <f t="shared" si="0"/>
        <v>4113</v>
      </c>
      <c r="S35" s="15">
        <f t="shared" si="1"/>
        <v>1077</v>
      </c>
      <c r="T35" s="15">
        <f t="shared" si="2"/>
        <v>5613</v>
      </c>
      <c r="U35" s="16">
        <v>0</v>
      </c>
      <c r="V35" s="16" t="s">
        <v>471</v>
      </c>
      <c r="W35" s="16" t="s">
        <v>471</v>
      </c>
    </row>
    <row r="36" spans="1:23" s="16" customFormat="1" ht="11.25" customHeight="1" x14ac:dyDescent="0.2">
      <c r="A36" s="13" t="s">
        <v>117</v>
      </c>
      <c r="B36" s="33" t="s">
        <v>149</v>
      </c>
      <c r="C36" s="34" t="s">
        <v>154</v>
      </c>
      <c r="D36" s="34" t="s">
        <v>330</v>
      </c>
      <c r="E36" s="15">
        <v>2578</v>
      </c>
      <c r="F36" s="15">
        <v>3825</v>
      </c>
      <c r="G36" s="15">
        <v>4462</v>
      </c>
      <c r="H36" s="15">
        <v>3000</v>
      </c>
      <c r="I36" s="15"/>
      <c r="J36" s="15"/>
      <c r="K36" s="15">
        <v>2578</v>
      </c>
      <c r="L36" s="15">
        <v>3825</v>
      </c>
      <c r="M36" s="35">
        <v>0</v>
      </c>
      <c r="N36" s="17">
        <v>31040.668501567478</v>
      </c>
      <c r="O36" s="16">
        <v>6604</v>
      </c>
      <c r="P36" s="15">
        <v>0</v>
      </c>
      <c r="Q36" s="89">
        <v>36.630000000000003</v>
      </c>
      <c r="R36" s="15">
        <f t="shared" si="0"/>
        <v>4462</v>
      </c>
      <c r="S36" s="15">
        <f t="shared" si="1"/>
        <v>3000</v>
      </c>
      <c r="T36" s="15">
        <f t="shared" si="2"/>
        <v>6604</v>
      </c>
      <c r="U36" s="16">
        <v>2618</v>
      </c>
      <c r="V36" s="16">
        <v>889</v>
      </c>
      <c r="W36" s="16">
        <v>1729</v>
      </c>
    </row>
    <row r="37" spans="1:23" s="16" customFormat="1" ht="11.25" customHeight="1" x14ac:dyDescent="0.2">
      <c r="A37" s="13" t="s">
        <v>117</v>
      </c>
      <c r="B37" s="33" t="s">
        <v>149</v>
      </c>
      <c r="C37" s="34" t="s">
        <v>155</v>
      </c>
      <c r="D37" s="34" t="s">
        <v>329</v>
      </c>
      <c r="E37" s="15">
        <v>2866</v>
      </c>
      <c r="F37" s="15">
        <v>4711</v>
      </c>
      <c r="G37" s="15"/>
      <c r="H37" s="15"/>
      <c r="I37" s="15"/>
      <c r="J37" s="15"/>
      <c r="K37" s="15">
        <v>602</v>
      </c>
      <c r="L37" s="15">
        <v>221</v>
      </c>
      <c r="M37" s="35">
        <v>0</v>
      </c>
      <c r="N37" s="17">
        <v>36732.626789207039</v>
      </c>
      <c r="O37" s="16">
        <v>7815</v>
      </c>
      <c r="P37" s="15"/>
      <c r="Q37" s="89">
        <v>36.380000000000003</v>
      </c>
      <c r="R37" s="15">
        <f t="shared" ref="R37:R68" si="3">IF(G37&gt;0,G37,IF(I37&gt;0,I37,E37))</f>
        <v>2866</v>
      </c>
      <c r="S37" s="15">
        <f t="shared" ref="S37:S68" si="4">IF(H37&gt;0,H37,IF(J37&gt;0,J37,F37))</f>
        <v>4711</v>
      </c>
      <c r="T37" s="15">
        <f t="shared" ref="T37:T70" si="5">IF(P37&gt;0,P37,O37)</f>
        <v>7815</v>
      </c>
      <c r="U37" s="16">
        <v>0</v>
      </c>
      <c r="V37" s="16" t="s">
        <v>471</v>
      </c>
      <c r="W37" s="16" t="s">
        <v>471</v>
      </c>
    </row>
    <row r="38" spans="1:23" s="16" customFormat="1" ht="11.25" customHeight="1" x14ac:dyDescent="0.2">
      <c r="A38" s="13" t="s">
        <v>117</v>
      </c>
      <c r="B38" s="33" t="s">
        <v>149</v>
      </c>
      <c r="C38" s="34" t="s">
        <v>156</v>
      </c>
      <c r="D38" s="34" t="s">
        <v>328</v>
      </c>
      <c r="E38" s="15">
        <v>3501</v>
      </c>
      <c r="F38" s="15">
        <v>6526</v>
      </c>
      <c r="G38" s="15">
        <v>5248</v>
      </c>
      <c r="H38" s="15">
        <v>7189</v>
      </c>
      <c r="I38" s="15"/>
      <c r="J38" s="15"/>
      <c r="K38" s="15">
        <v>1200</v>
      </c>
      <c r="L38" s="15">
        <v>10800</v>
      </c>
      <c r="M38" s="35">
        <v>187</v>
      </c>
      <c r="N38" s="17">
        <v>50393.120374420978</v>
      </c>
      <c r="O38" s="16">
        <v>10722</v>
      </c>
      <c r="P38" s="15">
        <v>0</v>
      </c>
      <c r="Q38" s="89">
        <v>33.299999999999997</v>
      </c>
      <c r="R38" s="15">
        <f t="shared" si="3"/>
        <v>5248</v>
      </c>
      <c r="S38" s="15">
        <f t="shared" si="4"/>
        <v>7189</v>
      </c>
      <c r="T38" s="15">
        <f t="shared" si="5"/>
        <v>10722</v>
      </c>
      <c r="U38" s="16">
        <v>7180</v>
      </c>
      <c r="V38" s="16">
        <v>218</v>
      </c>
      <c r="W38" s="16">
        <v>6962</v>
      </c>
    </row>
    <row r="39" spans="1:23" s="16" customFormat="1" ht="11.25" customHeight="1" x14ac:dyDescent="0.2">
      <c r="A39" s="13" t="s">
        <v>117</v>
      </c>
      <c r="B39" s="33" t="s">
        <v>149</v>
      </c>
      <c r="C39" s="34" t="s">
        <v>157</v>
      </c>
      <c r="D39" s="34" t="s">
        <v>327</v>
      </c>
      <c r="E39" s="15">
        <v>2447</v>
      </c>
      <c r="F39" s="15">
        <v>2283</v>
      </c>
      <c r="G39" s="15"/>
      <c r="H39" s="15"/>
      <c r="I39" s="15">
        <v>2398</v>
      </c>
      <c r="J39" s="15">
        <v>2370</v>
      </c>
      <c r="K39" s="15">
        <v>2447</v>
      </c>
      <c r="L39" s="15">
        <v>2283</v>
      </c>
      <c r="M39" s="35">
        <v>0</v>
      </c>
      <c r="N39" s="17">
        <v>30552.756890466811</v>
      </c>
      <c r="O39" s="16">
        <v>6501</v>
      </c>
      <c r="P39" s="15"/>
      <c r="Q39" s="89">
        <v>36.229999999999997</v>
      </c>
      <c r="R39" s="15">
        <f t="shared" si="3"/>
        <v>2398</v>
      </c>
      <c r="S39" s="15">
        <f t="shared" si="4"/>
        <v>2370</v>
      </c>
      <c r="T39" s="15">
        <f t="shared" si="5"/>
        <v>6501</v>
      </c>
      <c r="U39" s="16">
        <v>130</v>
      </c>
      <c r="V39" s="16">
        <v>0</v>
      </c>
      <c r="W39" s="16">
        <v>130</v>
      </c>
    </row>
    <row r="40" spans="1:23" s="16" customFormat="1" ht="11.25" customHeight="1" x14ac:dyDescent="0.2">
      <c r="A40" s="13" t="s">
        <v>117</v>
      </c>
      <c r="B40" s="33" t="s">
        <v>149</v>
      </c>
      <c r="C40" s="34" t="s">
        <v>158</v>
      </c>
      <c r="D40" s="34" t="s">
        <v>326</v>
      </c>
      <c r="E40" s="15">
        <v>2222</v>
      </c>
      <c r="F40" s="15">
        <v>3516</v>
      </c>
      <c r="G40" s="15"/>
      <c r="H40" s="15"/>
      <c r="I40" s="15">
        <v>2463</v>
      </c>
      <c r="J40" s="15">
        <v>4595</v>
      </c>
      <c r="K40" s="15">
        <v>2306</v>
      </c>
      <c r="L40" s="15">
        <v>4612</v>
      </c>
      <c r="M40" s="35">
        <v>0</v>
      </c>
      <c r="N40" s="17">
        <v>30774.534895512574</v>
      </c>
      <c r="O40" s="16">
        <v>6548</v>
      </c>
      <c r="P40" s="15"/>
      <c r="Q40" s="89">
        <v>39.75</v>
      </c>
      <c r="R40" s="15">
        <f t="shared" si="3"/>
        <v>2463</v>
      </c>
      <c r="S40" s="15">
        <f t="shared" si="4"/>
        <v>4595</v>
      </c>
      <c r="T40" s="15">
        <f t="shared" si="5"/>
        <v>6548</v>
      </c>
      <c r="U40" s="16">
        <v>2051</v>
      </c>
      <c r="V40" s="16">
        <v>0</v>
      </c>
      <c r="W40" s="16">
        <v>2051</v>
      </c>
    </row>
    <row r="41" spans="1:23" s="16" customFormat="1" ht="11.25" customHeight="1" x14ac:dyDescent="0.2">
      <c r="A41" s="13" t="s">
        <v>117</v>
      </c>
      <c r="B41" s="33" t="s">
        <v>149</v>
      </c>
      <c r="C41" s="34" t="s">
        <v>159</v>
      </c>
      <c r="D41" s="34" t="s">
        <v>325</v>
      </c>
      <c r="E41" s="15">
        <v>6163</v>
      </c>
      <c r="F41" s="15">
        <v>4547</v>
      </c>
      <c r="G41" s="15">
        <v>6882</v>
      </c>
      <c r="H41" s="15">
        <v>5681</v>
      </c>
      <c r="I41" s="15">
        <v>6798</v>
      </c>
      <c r="J41" s="15">
        <v>4484</v>
      </c>
      <c r="K41" s="15">
        <v>6026</v>
      </c>
      <c r="L41" s="15">
        <v>5684</v>
      </c>
      <c r="M41" s="35">
        <v>3524</v>
      </c>
      <c r="N41" s="17">
        <v>48939.700797167614</v>
      </c>
      <c r="O41" s="16">
        <v>10413</v>
      </c>
      <c r="P41" s="15"/>
      <c r="Q41" s="89">
        <v>32.14</v>
      </c>
      <c r="R41" s="15">
        <f t="shared" si="3"/>
        <v>6882</v>
      </c>
      <c r="S41" s="15">
        <f t="shared" si="4"/>
        <v>5681</v>
      </c>
      <c r="T41" s="15">
        <f t="shared" si="5"/>
        <v>10413</v>
      </c>
      <c r="U41" s="16">
        <v>4373</v>
      </c>
      <c r="V41" s="16">
        <v>1095</v>
      </c>
      <c r="W41" s="16">
        <v>3278</v>
      </c>
    </row>
    <row r="42" spans="1:23" s="16" customFormat="1" ht="11.25" customHeight="1" x14ac:dyDescent="0.2">
      <c r="A42" s="13" t="s">
        <v>117</v>
      </c>
      <c r="B42" s="33" t="s">
        <v>149</v>
      </c>
      <c r="C42" s="34" t="s">
        <v>160</v>
      </c>
      <c r="D42" s="34" t="s">
        <v>324</v>
      </c>
      <c r="E42" s="15">
        <v>15666</v>
      </c>
      <c r="F42" s="15">
        <v>6215</v>
      </c>
      <c r="G42" s="15"/>
      <c r="H42" s="15"/>
      <c r="I42" s="15">
        <v>10565</v>
      </c>
      <c r="J42" s="15">
        <v>2342</v>
      </c>
      <c r="K42" s="15">
        <v>10575</v>
      </c>
      <c r="L42" s="15">
        <v>3440</v>
      </c>
      <c r="M42" s="35">
        <v>356</v>
      </c>
      <c r="N42" s="17">
        <v>106083.12472981864</v>
      </c>
      <c r="O42" s="16">
        <v>22571</v>
      </c>
      <c r="P42" s="15"/>
      <c r="Q42" s="89">
        <v>31</v>
      </c>
      <c r="R42" s="15">
        <f t="shared" si="3"/>
        <v>10565</v>
      </c>
      <c r="S42" s="15">
        <f t="shared" si="4"/>
        <v>2342</v>
      </c>
      <c r="T42" s="15">
        <f t="shared" si="5"/>
        <v>22571</v>
      </c>
      <c r="U42" s="16">
        <v>600</v>
      </c>
      <c r="V42" s="16">
        <v>0</v>
      </c>
      <c r="W42" s="16">
        <v>600</v>
      </c>
    </row>
    <row r="43" spans="1:23" s="16" customFormat="1" ht="11.25" customHeight="1" x14ac:dyDescent="0.2">
      <c r="A43" s="13" t="s">
        <v>117</v>
      </c>
      <c r="B43" s="33" t="s">
        <v>149</v>
      </c>
      <c r="C43" s="34" t="s">
        <v>161</v>
      </c>
      <c r="D43" s="34" t="s">
        <v>323</v>
      </c>
      <c r="E43" s="15">
        <v>0</v>
      </c>
      <c r="F43" s="15">
        <v>6772</v>
      </c>
      <c r="G43" s="15">
        <v>2182</v>
      </c>
      <c r="H43" s="15">
        <v>5887</v>
      </c>
      <c r="I43" s="15"/>
      <c r="J43" s="15"/>
      <c r="K43" s="15">
        <v>1507</v>
      </c>
      <c r="L43" s="15">
        <v>6265</v>
      </c>
      <c r="M43" s="35">
        <v>0</v>
      </c>
      <c r="N43" s="17">
        <v>32482.741297167344</v>
      </c>
      <c r="O43" s="16">
        <v>6911</v>
      </c>
      <c r="P43" s="15">
        <v>4953</v>
      </c>
      <c r="Q43" s="89">
        <v>34.99</v>
      </c>
      <c r="R43" s="15">
        <f t="shared" si="3"/>
        <v>2182</v>
      </c>
      <c r="S43" s="15">
        <f t="shared" si="4"/>
        <v>5887</v>
      </c>
      <c r="T43" s="15">
        <f t="shared" si="5"/>
        <v>4953</v>
      </c>
      <c r="U43" s="16">
        <v>6509</v>
      </c>
      <c r="V43" s="16">
        <v>531</v>
      </c>
      <c r="W43" s="16">
        <v>5978</v>
      </c>
    </row>
    <row r="44" spans="1:23" s="16" customFormat="1" ht="11.25" customHeight="1" x14ac:dyDescent="0.2">
      <c r="A44" s="13" t="s">
        <v>117</v>
      </c>
      <c r="B44" s="33" t="s">
        <v>149</v>
      </c>
      <c r="C44" s="34" t="s">
        <v>162</v>
      </c>
      <c r="D44" s="34" t="s">
        <v>322</v>
      </c>
      <c r="E44" s="15">
        <v>780</v>
      </c>
      <c r="F44" s="15">
        <v>8104</v>
      </c>
      <c r="G44" s="15">
        <v>7588</v>
      </c>
      <c r="H44" s="15">
        <v>3559</v>
      </c>
      <c r="I44" s="15"/>
      <c r="J44" s="15"/>
      <c r="K44" s="15">
        <v>900</v>
      </c>
      <c r="L44" s="15">
        <v>8104</v>
      </c>
      <c r="M44" s="35">
        <v>0</v>
      </c>
      <c r="N44" s="17">
        <v>43073.414682306036</v>
      </c>
      <c r="O44" s="16">
        <v>9165</v>
      </c>
      <c r="P44" s="15">
        <v>11147</v>
      </c>
      <c r="Q44" s="89">
        <v>33.56</v>
      </c>
      <c r="R44" s="15">
        <f t="shared" si="3"/>
        <v>7588</v>
      </c>
      <c r="S44" s="15">
        <f t="shared" si="4"/>
        <v>3559</v>
      </c>
      <c r="T44" s="15">
        <f t="shared" si="5"/>
        <v>11147</v>
      </c>
      <c r="U44" s="16">
        <v>7606</v>
      </c>
      <c r="V44" s="16">
        <v>1009</v>
      </c>
      <c r="W44" s="16">
        <v>6597</v>
      </c>
    </row>
    <row r="45" spans="1:23" s="16" customFormat="1" ht="11.25" customHeight="1" x14ac:dyDescent="0.2">
      <c r="A45" s="13" t="s">
        <v>117</v>
      </c>
      <c r="B45" s="33" t="s">
        <v>149</v>
      </c>
      <c r="C45" s="34" t="s">
        <v>163</v>
      </c>
      <c r="D45" s="34" t="s">
        <v>321</v>
      </c>
      <c r="E45" s="15">
        <v>4572</v>
      </c>
      <c r="F45" s="15">
        <v>7514</v>
      </c>
      <c r="G45" s="15"/>
      <c r="H45" s="15"/>
      <c r="I45" s="15"/>
      <c r="J45" s="15"/>
      <c r="K45" s="15">
        <v>4158</v>
      </c>
      <c r="L45" s="15">
        <v>425</v>
      </c>
      <c r="M45" s="35">
        <v>0</v>
      </c>
      <c r="N45" s="17">
        <v>58593.748933089802</v>
      </c>
      <c r="O45" s="16">
        <v>12467</v>
      </c>
      <c r="P45" s="15"/>
      <c r="Q45" s="89">
        <v>30.64</v>
      </c>
      <c r="R45" s="15">
        <f t="shared" si="3"/>
        <v>4572</v>
      </c>
      <c r="S45" s="15">
        <f t="shared" si="4"/>
        <v>7514</v>
      </c>
      <c r="T45" s="15">
        <f t="shared" si="5"/>
        <v>12467</v>
      </c>
      <c r="U45" s="16">
        <v>0</v>
      </c>
      <c r="V45" s="16" t="s">
        <v>471</v>
      </c>
      <c r="W45" s="16" t="s">
        <v>471</v>
      </c>
    </row>
    <row r="46" spans="1:23" s="16" customFormat="1" ht="11.25" customHeight="1" x14ac:dyDescent="0.2">
      <c r="A46" s="13" t="s">
        <v>117</v>
      </c>
      <c r="B46" s="33" t="s">
        <v>149</v>
      </c>
      <c r="C46" s="34" t="s">
        <v>164</v>
      </c>
      <c r="D46" s="34" t="s">
        <v>320</v>
      </c>
      <c r="E46" s="15">
        <v>1624</v>
      </c>
      <c r="F46" s="15">
        <v>2669</v>
      </c>
      <c r="G46" s="15"/>
      <c r="H46" s="15"/>
      <c r="I46" s="15"/>
      <c r="J46" s="15"/>
      <c r="K46" s="15">
        <v>2098</v>
      </c>
      <c r="L46" s="15">
        <v>228</v>
      </c>
      <c r="M46" s="35">
        <v>0</v>
      </c>
      <c r="N46" s="17">
        <v>20815.155180550646</v>
      </c>
      <c r="O46" s="16">
        <v>4429</v>
      </c>
      <c r="P46" s="15"/>
      <c r="Q46" s="89">
        <v>32.08</v>
      </c>
      <c r="R46" s="15">
        <f t="shared" si="3"/>
        <v>1624</v>
      </c>
      <c r="S46" s="15">
        <f t="shared" si="4"/>
        <v>2669</v>
      </c>
      <c r="T46" s="15">
        <f t="shared" si="5"/>
        <v>4429</v>
      </c>
      <c r="U46" s="16">
        <v>0</v>
      </c>
      <c r="V46" s="16" t="s">
        <v>471</v>
      </c>
      <c r="W46" s="16" t="s">
        <v>471</v>
      </c>
    </row>
    <row r="47" spans="1:23" s="16" customFormat="1" ht="11.25" customHeight="1" x14ac:dyDescent="0.2">
      <c r="A47" s="13" t="s">
        <v>117</v>
      </c>
      <c r="B47" s="33" t="s">
        <v>149</v>
      </c>
      <c r="C47" s="34" t="s">
        <v>165</v>
      </c>
      <c r="D47" s="34" t="s">
        <v>319</v>
      </c>
      <c r="E47" s="15">
        <v>1602</v>
      </c>
      <c r="F47" s="15">
        <v>2633</v>
      </c>
      <c r="G47" s="15"/>
      <c r="H47" s="15"/>
      <c r="I47" s="15"/>
      <c r="J47" s="15"/>
      <c r="K47" s="15">
        <v>1662</v>
      </c>
      <c r="L47" s="15">
        <v>133</v>
      </c>
      <c r="M47" s="35">
        <v>133</v>
      </c>
      <c r="N47" s="17">
        <v>20531.485639213057</v>
      </c>
      <c r="O47" s="16">
        <v>4368</v>
      </c>
      <c r="P47" s="15"/>
      <c r="Q47" s="89">
        <v>30.73</v>
      </c>
      <c r="R47" s="15">
        <f t="shared" si="3"/>
        <v>1602</v>
      </c>
      <c r="S47" s="15">
        <f t="shared" si="4"/>
        <v>2633</v>
      </c>
      <c r="T47" s="15">
        <f t="shared" si="5"/>
        <v>4368</v>
      </c>
      <c r="U47" s="16">
        <v>0</v>
      </c>
      <c r="V47" s="16" t="s">
        <v>471</v>
      </c>
      <c r="W47" s="16" t="s">
        <v>471</v>
      </c>
    </row>
    <row r="48" spans="1:23" s="16" customFormat="1" ht="11.25" customHeight="1" x14ac:dyDescent="0.2">
      <c r="A48" s="13" t="s">
        <v>117</v>
      </c>
      <c r="B48" s="33" t="s">
        <v>149</v>
      </c>
      <c r="C48" s="34" t="s">
        <v>166</v>
      </c>
      <c r="D48" s="34" t="s">
        <v>318</v>
      </c>
      <c r="E48" s="15">
        <v>3508</v>
      </c>
      <c r="F48" s="15">
        <v>5767</v>
      </c>
      <c r="G48" s="15"/>
      <c r="H48" s="15"/>
      <c r="I48" s="15">
        <v>5177</v>
      </c>
      <c r="J48" s="15">
        <v>4151</v>
      </c>
      <c r="K48" s="15">
        <v>5111</v>
      </c>
      <c r="L48" s="15">
        <v>4151</v>
      </c>
      <c r="M48" s="35">
        <v>1912</v>
      </c>
      <c r="N48" s="17">
        <v>44967.295692836349</v>
      </c>
      <c r="O48" s="16">
        <v>9568</v>
      </c>
      <c r="P48" s="15"/>
      <c r="Q48" s="89">
        <v>23.66</v>
      </c>
      <c r="R48" s="15">
        <f t="shared" si="3"/>
        <v>5177</v>
      </c>
      <c r="S48" s="15">
        <f t="shared" si="4"/>
        <v>4151</v>
      </c>
      <c r="T48" s="15">
        <f t="shared" si="5"/>
        <v>9568</v>
      </c>
      <c r="U48" s="16">
        <v>4041</v>
      </c>
      <c r="V48" s="16">
        <v>76</v>
      </c>
      <c r="W48" s="16">
        <v>3965</v>
      </c>
    </row>
    <row r="49" spans="1:23" s="16" customFormat="1" ht="11.25" customHeight="1" x14ac:dyDescent="0.2">
      <c r="A49" s="13" t="s">
        <v>117</v>
      </c>
      <c r="B49" s="33" t="s">
        <v>149</v>
      </c>
      <c r="C49" s="34" t="s">
        <v>167</v>
      </c>
      <c r="D49" s="34" t="s">
        <v>317</v>
      </c>
      <c r="E49" s="15">
        <v>372</v>
      </c>
      <c r="F49" s="15">
        <v>7020</v>
      </c>
      <c r="G49" s="15">
        <v>4117</v>
      </c>
      <c r="H49" s="15">
        <v>5536</v>
      </c>
      <c r="I49" s="15"/>
      <c r="J49" s="15"/>
      <c r="K49" s="15">
        <v>372</v>
      </c>
      <c r="L49" s="15">
        <v>7020</v>
      </c>
      <c r="M49" s="35">
        <v>0</v>
      </c>
      <c r="N49" s="17">
        <v>40824.688863702533</v>
      </c>
      <c r="O49" s="16">
        <v>8686</v>
      </c>
      <c r="P49" s="15"/>
      <c r="Q49" s="89">
        <v>37.35</v>
      </c>
      <c r="R49" s="15">
        <f t="shared" si="3"/>
        <v>4117</v>
      </c>
      <c r="S49" s="15">
        <f t="shared" si="4"/>
        <v>5536</v>
      </c>
      <c r="T49" s="15">
        <f t="shared" si="5"/>
        <v>8686</v>
      </c>
      <c r="U49" s="16">
        <v>1632</v>
      </c>
      <c r="V49" s="16">
        <v>502</v>
      </c>
      <c r="W49" s="16">
        <v>1130</v>
      </c>
    </row>
    <row r="50" spans="1:23" s="16" customFormat="1" ht="11.25" customHeight="1" x14ac:dyDescent="0.2">
      <c r="A50" s="13" t="s">
        <v>117</v>
      </c>
      <c r="B50" s="33" t="s">
        <v>149</v>
      </c>
      <c r="C50" s="34" t="s">
        <v>168</v>
      </c>
      <c r="D50" s="34" t="s">
        <v>316</v>
      </c>
      <c r="E50" s="15">
        <v>1921</v>
      </c>
      <c r="F50" s="15">
        <v>3159</v>
      </c>
      <c r="G50" s="15">
        <v>1652</v>
      </c>
      <c r="H50" s="15">
        <v>4467</v>
      </c>
      <c r="I50" s="15"/>
      <c r="J50" s="15"/>
      <c r="K50" s="15">
        <v>623</v>
      </c>
      <c r="L50" s="15">
        <v>4457</v>
      </c>
      <c r="M50" s="35">
        <v>0</v>
      </c>
      <c r="N50" s="17">
        <v>24630.768392942591</v>
      </c>
      <c r="O50" s="16">
        <v>5241</v>
      </c>
      <c r="P50" s="15"/>
      <c r="Q50" s="89">
        <v>36.67</v>
      </c>
      <c r="R50" s="15">
        <f t="shared" si="3"/>
        <v>1652</v>
      </c>
      <c r="S50" s="15">
        <f t="shared" si="4"/>
        <v>4467</v>
      </c>
      <c r="T50" s="15">
        <f t="shared" si="5"/>
        <v>5241</v>
      </c>
      <c r="U50" s="16">
        <v>390</v>
      </c>
      <c r="V50" s="16">
        <v>300</v>
      </c>
      <c r="W50" s="16">
        <v>90</v>
      </c>
    </row>
    <row r="51" spans="1:23" s="16" customFormat="1" ht="11.25" customHeight="1" x14ac:dyDescent="0.2">
      <c r="A51" s="13" t="s">
        <v>117</v>
      </c>
      <c r="B51" s="33" t="s">
        <v>149</v>
      </c>
      <c r="C51" s="34" t="s">
        <v>169</v>
      </c>
      <c r="D51" s="34" t="s">
        <v>315</v>
      </c>
      <c r="E51" s="15">
        <v>323</v>
      </c>
      <c r="F51" s="15">
        <v>2807</v>
      </c>
      <c r="G51" s="15">
        <v>882</v>
      </c>
      <c r="H51" s="15">
        <v>2822</v>
      </c>
      <c r="I51" s="15"/>
      <c r="J51" s="15"/>
      <c r="K51" s="15">
        <v>328</v>
      </c>
      <c r="L51" s="15">
        <v>2956</v>
      </c>
      <c r="M51" s="35">
        <v>150</v>
      </c>
      <c r="N51" s="17">
        <v>13726.511223925245</v>
      </c>
      <c r="O51" s="16">
        <v>2921</v>
      </c>
      <c r="P51" s="15">
        <v>3074</v>
      </c>
      <c r="Q51" s="89">
        <v>33.340000000000003</v>
      </c>
      <c r="R51" s="15">
        <f t="shared" si="3"/>
        <v>882</v>
      </c>
      <c r="S51" s="15">
        <f t="shared" si="4"/>
        <v>2822</v>
      </c>
      <c r="T51" s="15">
        <f t="shared" si="5"/>
        <v>3074</v>
      </c>
      <c r="U51" s="16">
        <v>2778</v>
      </c>
      <c r="V51" s="16">
        <v>998</v>
      </c>
      <c r="W51" s="16">
        <v>1780</v>
      </c>
    </row>
    <row r="52" spans="1:23" s="16" customFormat="1" ht="11.25" customHeight="1" x14ac:dyDescent="0.2">
      <c r="A52" s="13" t="s">
        <v>117</v>
      </c>
      <c r="B52" s="33" t="s">
        <v>149</v>
      </c>
      <c r="C52" s="34" t="s">
        <v>170</v>
      </c>
      <c r="D52" s="34" t="s">
        <v>314</v>
      </c>
      <c r="E52" s="15">
        <v>158</v>
      </c>
      <c r="F52" s="15">
        <v>9295</v>
      </c>
      <c r="G52" s="15"/>
      <c r="H52" s="15"/>
      <c r="I52" s="15">
        <v>4257</v>
      </c>
      <c r="J52" s="15">
        <v>8830</v>
      </c>
      <c r="K52" s="15">
        <v>4237</v>
      </c>
      <c r="L52" s="15">
        <v>8830</v>
      </c>
      <c r="M52" s="35">
        <v>0</v>
      </c>
      <c r="N52" s="17">
        <v>49541.080224803314</v>
      </c>
      <c r="O52" s="16">
        <v>10541</v>
      </c>
      <c r="P52" s="15"/>
      <c r="Q52" s="89">
        <v>40.64</v>
      </c>
      <c r="R52" s="15">
        <f t="shared" si="3"/>
        <v>4257</v>
      </c>
      <c r="S52" s="15">
        <f t="shared" si="4"/>
        <v>8830</v>
      </c>
      <c r="T52" s="15">
        <f t="shared" si="5"/>
        <v>10541</v>
      </c>
      <c r="U52" s="16">
        <v>356</v>
      </c>
      <c r="V52" s="16">
        <v>0</v>
      </c>
      <c r="W52" s="16">
        <v>356</v>
      </c>
    </row>
    <row r="53" spans="1:23" s="16" customFormat="1" ht="11.25" customHeight="1" x14ac:dyDescent="0.2">
      <c r="A53" s="13" t="s">
        <v>117</v>
      </c>
      <c r="B53" s="33" t="s">
        <v>149</v>
      </c>
      <c r="C53" s="34" t="s">
        <v>171</v>
      </c>
      <c r="D53" s="34" t="s">
        <v>313</v>
      </c>
      <c r="E53" s="15">
        <v>1540</v>
      </c>
      <c r="F53" s="15">
        <v>2531</v>
      </c>
      <c r="G53" s="15">
        <v>1813</v>
      </c>
      <c r="H53" s="15">
        <v>3329</v>
      </c>
      <c r="I53" s="15"/>
      <c r="J53" s="15"/>
      <c r="K53" s="15">
        <v>1324</v>
      </c>
      <c r="L53" s="15">
        <v>3448</v>
      </c>
      <c r="M53" s="35">
        <v>0</v>
      </c>
      <c r="N53" s="17">
        <v>19736.17939786291</v>
      </c>
      <c r="O53" s="16">
        <v>4199</v>
      </c>
      <c r="P53" s="15">
        <v>0</v>
      </c>
      <c r="Q53" s="89">
        <v>35.840000000000003</v>
      </c>
      <c r="R53" s="15">
        <f t="shared" si="3"/>
        <v>1813</v>
      </c>
      <c r="S53" s="15">
        <f t="shared" si="4"/>
        <v>3329</v>
      </c>
      <c r="T53" s="15">
        <f t="shared" si="5"/>
        <v>4199</v>
      </c>
      <c r="U53" s="16">
        <v>2936.8</v>
      </c>
      <c r="V53" s="16">
        <v>634</v>
      </c>
      <c r="W53" s="16">
        <v>2302.8000000000002</v>
      </c>
    </row>
    <row r="54" spans="1:23" s="16" customFormat="1" ht="11.25" customHeight="1" x14ac:dyDescent="0.2">
      <c r="A54" s="13" t="s">
        <v>117</v>
      </c>
      <c r="B54" s="33" t="s">
        <v>149</v>
      </c>
      <c r="C54" s="34" t="s">
        <v>149</v>
      </c>
      <c r="D54" s="34" t="s">
        <v>312</v>
      </c>
      <c r="E54" s="15">
        <v>6725</v>
      </c>
      <c r="F54" s="15">
        <v>2389</v>
      </c>
      <c r="G54" s="15"/>
      <c r="H54" s="15"/>
      <c r="I54" s="15">
        <v>3312</v>
      </c>
      <c r="J54" s="15">
        <v>6082</v>
      </c>
      <c r="K54" s="15">
        <v>2351</v>
      </c>
      <c r="L54" s="15">
        <v>6417</v>
      </c>
      <c r="M54" s="35">
        <v>0</v>
      </c>
      <c r="N54" s="17">
        <v>38687.367810424315</v>
      </c>
      <c r="O54" s="16">
        <v>8231</v>
      </c>
      <c r="P54" s="15"/>
      <c r="Q54" s="89">
        <v>46.74</v>
      </c>
      <c r="R54" s="15">
        <f t="shared" si="3"/>
        <v>3312</v>
      </c>
      <c r="S54" s="15">
        <f t="shared" si="4"/>
        <v>6082</v>
      </c>
      <c r="T54" s="15">
        <f t="shared" si="5"/>
        <v>8231</v>
      </c>
      <c r="U54" s="16">
        <v>2156</v>
      </c>
      <c r="V54" s="16">
        <v>0</v>
      </c>
      <c r="W54" s="16">
        <v>2156</v>
      </c>
    </row>
    <row r="55" spans="1:23" s="16" customFormat="1" ht="11.25" customHeight="1" x14ac:dyDescent="0.2">
      <c r="A55" s="13" t="s">
        <v>117</v>
      </c>
      <c r="B55" s="33" t="s">
        <v>149</v>
      </c>
      <c r="C55" s="34" t="s">
        <v>172</v>
      </c>
      <c r="D55" s="34" t="s">
        <v>311</v>
      </c>
      <c r="E55" s="15">
        <v>243</v>
      </c>
      <c r="F55" s="15">
        <v>3741</v>
      </c>
      <c r="G55" s="15">
        <v>1616</v>
      </c>
      <c r="H55" s="15">
        <v>3458</v>
      </c>
      <c r="I55" s="15"/>
      <c r="J55" s="15"/>
      <c r="K55" s="15">
        <v>498</v>
      </c>
      <c r="L55" s="15">
        <v>4123</v>
      </c>
      <c r="M55" s="35">
        <v>112</v>
      </c>
      <c r="N55" s="17">
        <v>19314.285425473528</v>
      </c>
      <c r="O55" s="16">
        <v>4109</v>
      </c>
      <c r="P55" s="15">
        <v>5064</v>
      </c>
      <c r="Q55" s="89">
        <v>36.630000000000003</v>
      </c>
      <c r="R55" s="15">
        <f t="shared" si="3"/>
        <v>1616</v>
      </c>
      <c r="S55" s="15">
        <f t="shared" si="4"/>
        <v>3458</v>
      </c>
      <c r="T55" s="15">
        <f t="shared" si="5"/>
        <v>5064</v>
      </c>
      <c r="U55" s="16">
        <v>4740.473</v>
      </c>
      <c r="V55" s="16">
        <v>3929.9700000000003</v>
      </c>
      <c r="W55" s="16">
        <v>810.50300000000004</v>
      </c>
    </row>
    <row r="56" spans="1:23" s="16" customFormat="1" ht="11.25" customHeight="1" x14ac:dyDescent="0.2">
      <c r="A56" s="13" t="s">
        <v>117</v>
      </c>
      <c r="B56" s="33" t="s">
        <v>149</v>
      </c>
      <c r="C56" s="34" t="s">
        <v>173</v>
      </c>
      <c r="D56" s="34" t="s">
        <v>310</v>
      </c>
      <c r="E56" s="15">
        <v>2660</v>
      </c>
      <c r="F56" s="15">
        <v>250</v>
      </c>
      <c r="G56" s="15">
        <v>3108</v>
      </c>
      <c r="H56" s="15">
        <v>323</v>
      </c>
      <c r="I56" s="15"/>
      <c r="J56" s="15"/>
      <c r="K56" s="15">
        <v>2661</v>
      </c>
      <c r="L56" s="15">
        <v>311</v>
      </c>
      <c r="M56" s="35">
        <v>0</v>
      </c>
      <c r="N56" s="17">
        <v>27437.549563777528</v>
      </c>
      <c r="O56" s="16">
        <v>5838</v>
      </c>
      <c r="P56" s="15">
        <v>6771</v>
      </c>
      <c r="Q56" s="89">
        <v>41.18</v>
      </c>
      <c r="R56" s="15">
        <f t="shared" si="3"/>
        <v>3108</v>
      </c>
      <c r="S56" s="15">
        <f t="shared" si="4"/>
        <v>323</v>
      </c>
      <c r="T56" s="15">
        <f t="shared" si="5"/>
        <v>6771</v>
      </c>
      <c r="U56" s="16">
        <v>0</v>
      </c>
      <c r="V56" s="16" t="s">
        <v>471</v>
      </c>
      <c r="W56" s="16" t="s">
        <v>471</v>
      </c>
    </row>
    <row r="57" spans="1:23" s="16" customFormat="1" ht="11.25" customHeight="1" x14ac:dyDescent="0.2">
      <c r="A57" s="13" t="s">
        <v>117</v>
      </c>
      <c r="B57" s="33" t="s">
        <v>149</v>
      </c>
      <c r="C57" s="34" t="s">
        <v>174</v>
      </c>
      <c r="D57" s="34" t="s">
        <v>309</v>
      </c>
      <c r="E57" s="15">
        <v>1372</v>
      </c>
      <c r="F57" s="15">
        <v>2264</v>
      </c>
      <c r="G57" s="15"/>
      <c r="H57" s="15"/>
      <c r="I57" s="15">
        <v>2337</v>
      </c>
      <c r="J57" s="15">
        <v>2253</v>
      </c>
      <c r="K57" s="15">
        <v>1138</v>
      </c>
      <c r="L57" s="15">
        <v>2338</v>
      </c>
      <c r="M57" s="35">
        <v>300</v>
      </c>
      <c r="N57" s="17">
        <v>17627.741061520894</v>
      </c>
      <c r="O57" s="16">
        <v>3751</v>
      </c>
      <c r="P57" s="15"/>
      <c r="Q57" s="89">
        <v>35.659999999999997</v>
      </c>
      <c r="R57" s="15">
        <f t="shared" si="3"/>
        <v>2337</v>
      </c>
      <c r="S57" s="15">
        <f t="shared" si="4"/>
        <v>2253</v>
      </c>
      <c r="T57" s="15">
        <f t="shared" si="5"/>
        <v>3751</v>
      </c>
      <c r="U57" s="16">
        <v>651</v>
      </c>
      <c r="V57" s="16">
        <v>43</v>
      </c>
      <c r="W57" s="16">
        <v>608</v>
      </c>
    </row>
    <row r="58" spans="1:23" s="16" customFormat="1" ht="11.25" x14ac:dyDescent="0.2">
      <c r="A58" s="13" t="s">
        <v>117</v>
      </c>
      <c r="B58" s="33" t="s">
        <v>149</v>
      </c>
      <c r="C58" s="34" t="s">
        <v>175</v>
      </c>
      <c r="D58" s="34" t="s">
        <v>308</v>
      </c>
      <c r="E58" s="15">
        <v>2502</v>
      </c>
      <c r="F58" s="15">
        <v>4114</v>
      </c>
      <c r="G58" s="15"/>
      <c r="H58" s="15"/>
      <c r="I58" s="15"/>
      <c r="J58" s="15"/>
      <c r="K58" s="15">
        <v>2502</v>
      </c>
      <c r="L58" s="15">
        <v>4114</v>
      </c>
      <c r="M58" s="35">
        <v>0</v>
      </c>
      <c r="N58" s="17">
        <v>32077.351734455806</v>
      </c>
      <c r="O58" s="16">
        <v>6825</v>
      </c>
      <c r="P58" s="15"/>
      <c r="Q58" s="89">
        <v>34.659999999999997</v>
      </c>
      <c r="R58" s="15">
        <f t="shared" si="3"/>
        <v>2502</v>
      </c>
      <c r="S58" s="15">
        <f t="shared" si="4"/>
        <v>4114</v>
      </c>
      <c r="T58" s="15">
        <f t="shared" si="5"/>
        <v>6825</v>
      </c>
      <c r="U58" s="16">
        <v>0</v>
      </c>
      <c r="V58" s="16" t="s">
        <v>471</v>
      </c>
      <c r="W58" s="16" t="s">
        <v>471</v>
      </c>
    </row>
    <row r="59" spans="1:23" s="16" customFormat="1" ht="11.25" x14ac:dyDescent="0.2">
      <c r="A59" s="13" t="s">
        <v>117</v>
      </c>
      <c r="B59" s="33" t="s">
        <v>149</v>
      </c>
      <c r="C59" s="34" t="s">
        <v>176</v>
      </c>
      <c r="D59" s="34" t="s">
        <v>307</v>
      </c>
      <c r="E59" s="15">
        <v>1191</v>
      </c>
      <c r="F59" s="15">
        <v>2063</v>
      </c>
      <c r="G59" s="15">
        <v>896</v>
      </c>
      <c r="H59" s="15">
        <v>2952</v>
      </c>
      <c r="I59" s="15"/>
      <c r="J59" s="15"/>
      <c r="K59" s="15">
        <v>63</v>
      </c>
      <c r="L59" s="15">
        <v>3063</v>
      </c>
      <c r="M59" s="35">
        <v>283</v>
      </c>
      <c r="N59" s="17">
        <v>15157.237237871617</v>
      </c>
      <c r="O59" s="16">
        <v>3225</v>
      </c>
      <c r="P59" s="15">
        <v>3845</v>
      </c>
      <c r="Q59" s="89">
        <v>36.36</v>
      </c>
      <c r="R59" s="15">
        <f t="shared" si="3"/>
        <v>896</v>
      </c>
      <c r="S59" s="15">
        <f t="shared" si="4"/>
        <v>2952</v>
      </c>
      <c r="T59" s="15">
        <f t="shared" si="5"/>
        <v>3845</v>
      </c>
      <c r="U59" s="16">
        <v>4346.5</v>
      </c>
      <c r="V59" s="16">
        <v>2575</v>
      </c>
      <c r="W59" s="16">
        <v>1771.5</v>
      </c>
    </row>
    <row r="60" spans="1:23" s="16" customFormat="1" ht="11.25" x14ac:dyDescent="0.2">
      <c r="A60" s="13" t="s">
        <v>117</v>
      </c>
      <c r="B60" s="33" t="s">
        <v>149</v>
      </c>
      <c r="C60" s="34" t="s">
        <v>177</v>
      </c>
      <c r="D60" s="34" t="s">
        <v>306</v>
      </c>
      <c r="E60" s="15">
        <v>1191</v>
      </c>
      <c r="F60" s="15">
        <v>2501</v>
      </c>
      <c r="G60" s="15"/>
      <c r="H60" s="15"/>
      <c r="I60" s="15">
        <v>2893</v>
      </c>
      <c r="J60" s="15">
        <v>4690</v>
      </c>
      <c r="K60" s="15">
        <v>2464</v>
      </c>
      <c r="L60" s="15">
        <v>4359</v>
      </c>
      <c r="M60" s="35">
        <v>0</v>
      </c>
      <c r="N60" s="17">
        <v>28082.253066817531</v>
      </c>
      <c r="O60" s="16">
        <v>5975</v>
      </c>
      <c r="P60" s="15"/>
      <c r="Q60" s="89">
        <v>31.98</v>
      </c>
      <c r="R60" s="15">
        <f t="shared" si="3"/>
        <v>2893</v>
      </c>
      <c r="S60" s="15">
        <f t="shared" si="4"/>
        <v>4690</v>
      </c>
      <c r="T60" s="15">
        <f t="shared" si="5"/>
        <v>5975</v>
      </c>
      <c r="U60" s="16">
        <v>2099</v>
      </c>
      <c r="V60" s="16">
        <v>243</v>
      </c>
      <c r="W60" s="16">
        <v>1856</v>
      </c>
    </row>
    <row r="61" spans="1:23" s="16" customFormat="1" ht="11.25" x14ac:dyDescent="0.2">
      <c r="A61" s="13" t="s">
        <v>117</v>
      </c>
      <c r="B61" s="33" t="s">
        <v>149</v>
      </c>
      <c r="C61" s="34" t="s">
        <v>178</v>
      </c>
      <c r="D61" s="34" t="s">
        <v>305</v>
      </c>
      <c r="E61" s="15">
        <v>26549</v>
      </c>
      <c r="F61" s="15">
        <v>14132</v>
      </c>
      <c r="G61" s="15"/>
      <c r="H61" s="15"/>
      <c r="I61" s="15">
        <v>13560</v>
      </c>
      <c r="J61" s="15">
        <v>34930</v>
      </c>
      <c r="K61" s="15">
        <v>26541</v>
      </c>
      <c r="L61" s="15">
        <v>14132</v>
      </c>
      <c r="M61" s="35">
        <v>1419</v>
      </c>
      <c r="N61" s="17">
        <v>197227.69564999684</v>
      </c>
      <c r="O61" s="16">
        <v>41963</v>
      </c>
      <c r="P61" s="15"/>
      <c r="Q61" s="89">
        <v>28.34</v>
      </c>
      <c r="R61" s="15">
        <f t="shared" si="3"/>
        <v>13560</v>
      </c>
      <c r="S61" s="15">
        <f t="shared" si="4"/>
        <v>34930</v>
      </c>
      <c r="T61" s="15">
        <f t="shared" si="5"/>
        <v>41963</v>
      </c>
      <c r="U61" s="16">
        <v>9326</v>
      </c>
      <c r="V61" s="16">
        <v>902</v>
      </c>
      <c r="W61" s="16">
        <v>8424</v>
      </c>
    </row>
    <row r="62" spans="1:23" s="16" customFormat="1" ht="11.25" x14ac:dyDescent="0.2">
      <c r="A62" s="13" t="s">
        <v>117</v>
      </c>
      <c r="B62" s="33" t="s">
        <v>149</v>
      </c>
      <c r="C62" s="34" t="s">
        <v>179</v>
      </c>
      <c r="D62" s="34" t="s">
        <v>304</v>
      </c>
      <c r="E62" s="15">
        <v>1435</v>
      </c>
      <c r="F62" s="15">
        <v>13481</v>
      </c>
      <c r="G62" s="15">
        <v>3741</v>
      </c>
      <c r="H62" s="15">
        <v>11607</v>
      </c>
      <c r="I62" s="15"/>
      <c r="J62" s="15"/>
      <c r="K62" s="15">
        <v>3741</v>
      </c>
      <c r="L62" s="15">
        <v>11607</v>
      </c>
      <c r="M62" s="35">
        <v>1244</v>
      </c>
      <c r="N62" s="17">
        <v>64704.506616304112</v>
      </c>
      <c r="O62" s="16">
        <v>13767</v>
      </c>
      <c r="P62" s="15">
        <v>17417</v>
      </c>
      <c r="Q62" s="89">
        <v>24.62</v>
      </c>
      <c r="R62" s="15">
        <f t="shared" si="3"/>
        <v>3741</v>
      </c>
      <c r="S62" s="15">
        <f t="shared" si="4"/>
        <v>11607</v>
      </c>
      <c r="T62" s="15">
        <f t="shared" si="5"/>
        <v>17417</v>
      </c>
      <c r="U62" s="16">
        <v>5981</v>
      </c>
      <c r="V62" s="16">
        <v>5633</v>
      </c>
      <c r="W62" s="16">
        <v>350</v>
      </c>
    </row>
    <row r="63" spans="1:23" s="16" customFormat="1" ht="11.25" x14ac:dyDescent="0.2">
      <c r="A63" s="13" t="s">
        <v>117</v>
      </c>
      <c r="B63" s="33" t="s">
        <v>149</v>
      </c>
      <c r="C63" s="34" t="s">
        <v>180</v>
      </c>
      <c r="D63" s="34" t="s">
        <v>303</v>
      </c>
      <c r="E63" s="15">
        <v>4359</v>
      </c>
      <c r="F63" s="15">
        <v>7165</v>
      </c>
      <c r="G63" s="15"/>
      <c r="H63" s="15"/>
      <c r="I63" s="15">
        <v>6776</v>
      </c>
      <c r="J63" s="15">
        <v>6264</v>
      </c>
      <c r="K63" s="15">
        <v>6307</v>
      </c>
      <c r="L63" s="15">
        <v>7165</v>
      </c>
      <c r="M63" s="35">
        <v>984</v>
      </c>
      <c r="N63" s="17">
        <v>55870.521336248843</v>
      </c>
      <c r="O63" s="16">
        <v>11887</v>
      </c>
      <c r="P63" s="15"/>
      <c r="Q63" s="89">
        <v>30.31</v>
      </c>
      <c r="R63" s="15">
        <f t="shared" si="3"/>
        <v>6776</v>
      </c>
      <c r="S63" s="15">
        <f t="shared" si="4"/>
        <v>6264</v>
      </c>
      <c r="T63" s="15">
        <f t="shared" si="5"/>
        <v>11887</v>
      </c>
      <c r="U63" s="16">
        <v>360</v>
      </c>
      <c r="V63" s="16">
        <v>0</v>
      </c>
      <c r="W63" s="16">
        <v>360</v>
      </c>
    </row>
    <row r="64" spans="1:23" s="16" customFormat="1" ht="11.25" x14ac:dyDescent="0.2">
      <c r="A64" s="13" t="s">
        <v>117</v>
      </c>
      <c r="B64" s="33" t="s">
        <v>149</v>
      </c>
      <c r="C64" s="34" t="s">
        <v>181</v>
      </c>
      <c r="D64" s="34" t="s">
        <v>302</v>
      </c>
      <c r="E64" s="15">
        <v>298</v>
      </c>
      <c r="F64" s="15">
        <v>3355</v>
      </c>
      <c r="G64" s="15">
        <v>0</v>
      </c>
      <c r="H64" s="15">
        <v>0</v>
      </c>
      <c r="I64" s="15"/>
      <c r="J64" s="15"/>
      <c r="K64" s="15">
        <v>393</v>
      </c>
      <c r="L64" s="15">
        <v>3708</v>
      </c>
      <c r="M64" s="35">
        <v>960</v>
      </c>
      <c r="N64" s="17">
        <v>17173.869795380739</v>
      </c>
      <c r="O64" s="16">
        <v>3654</v>
      </c>
      <c r="P64" s="15">
        <v>0</v>
      </c>
      <c r="Q64" s="89">
        <v>35.92</v>
      </c>
      <c r="R64" s="15">
        <f t="shared" si="3"/>
        <v>298</v>
      </c>
      <c r="S64" s="15">
        <f t="shared" si="4"/>
        <v>3355</v>
      </c>
      <c r="T64" s="15">
        <f t="shared" si="5"/>
        <v>3654</v>
      </c>
      <c r="U64" s="16">
        <v>2009</v>
      </c>
      <c r="V64" s="16">
        <v>482</v>
      </c>
      <c r="W64" s="16">
        <v>1527</v>
      </c>
    </row>
    <row r="65" spans="1:23" s="16" customFormat="1" ht="11.25" x14ac:dyDescent="0.2">
      <c r="A65" s="13" t="s">
        <v>117</v>
      </c>
      <c r="B65" s="33" t="s">
        <v>149</v>
      </c>
      <c r="C65" s="34" t="s">
        <v>182</v>
      </c>
      <c r="D65" s="34" t="s">
        <v>301</v>
      </c>
      <c r="E65" s="15">
        <v>2003</v>
      </c>
      <c r="F65" s="15">
        <v>2960</v>
      </c>
      <c r="G65" s="15"/>
      <c r="H65" s="15"/>
      <c r="I65" s="15">
        <v>2614</v>
      </c>
      <c r="J65" s="15">
        <v>2343</v>
      </c>
      <c r="K65" s="15">
        <v>2470</v>
      </c>
      <c r="L65" s="15">
        <v>2203</v>
      </c>
      <c r="M65" s="35">
        <v>744</v>
      </c>
      <c r="N65" s="17">
        <v>29454.182121286653</v>
      </c>
      <c r="O65" s="16">
        <v>6267</v>
      </c>
      <c r="P65" s="15"/>
      <c r="Q65" s="89">
        <v>41.21</v>
      </c>
      <c r="R65" s="15">
        <f t="shared" si="3"/>
        <v>2614</v>
      </c>
      <c r="S65" s="15">
        <f t="shared" si="4"/>
        <v>2343</v>
      </c>
      <c r="T65" s="15">
        <f t="shared" si="5"/>
        <v>6267</v>
      </c>
      <c r="U65" s="16">
        <v>2629</v>
      </c>
      <c r="V65" s="16">
        <v>100</v>
      </c>
      <c r="W65" s="16">
        <v>2529</v>
      </c>
    </row>
    <row r="66" spans="1:23" s="16" customFormat="1" ht="11.25" x14ac:dyDescent="0.2">
      <c r="A66" s="13" t="s">
        <v>117</v>
      </c>
      <c r="B66" s="33" t="s">
        <v>149</v>
      </c>
      <c r="C66" s="34" t="s">
        <v>85</v>
      </c>
      <c r="D66" s="34" t="s">
        <v>300</v>
      </c>
      <c r="E66" s="15">
        <v>1413</v>
      </c>
      <c r="F66" s="15">
        <v>2323</v>
      </c>
      <c r="G66" s="15">
        <v>2159</v>
      </c>
      <c r="H66" s="15">
        <v>1959</v>
      </c>
      <c r="I66" s="15"/>
      <c r="J66" s="15"/>
      <c r="K66" s="15">
        <v>1413</v>
      </c>
      <c r="L66" s="15">
        <v>2323</v>
      </c>
      <c r="M66" s="35">
        <v>117</v>
      </c>
      <c r="N66" s="17">
        <v>18114.6211470167</v>
      </c>
      <c r="O66" s="16">
        <v>3854</v>
      </c>
      <c r="P66" s="15"/>
      <c r="Q66" s="89">
        <v>35.909999999999997</v>
      </c>
      <c r="R66" s="15">
        <f t="shared" si="3"/>
        <v>2159</v>
      </c>
      <c r="S66" s="15">
        <f t="shared" si="4"/>
        <v>1959</v>
      </c>
      <c r="T66" s="15">
        <f t="shared" si="5"/>
        <v>3854</v>
      </c>
      <c r="U66" s="16">
        <v>835</v>
      </c>
      <c r="V66" s="16">
        <v>231</v>
      </c>
      <c r="W66" s="16">
        <v>604</v>
      </c>
    </row>
    <row r="67" spans="1:23" s="16" customFormat="1" ht="11.25" x14ac:dyDescent="0.2">
      <c r="A67" s="13" t="s">
        <v>117</v>
      </c>
      <c r="B67" s="33" t="s">
        <v>149</v>
      </c>
      <c r="C67" s="34" t="s">
        <v>111</v>
      </c>
      <c r="D67" s="34" t="s">
        <v>299</v>
      </c>
      <c r="E67" s="15">
        <v>315</v>
      </c>
      <c r="F67" s="15">
        <v>2082</v>
      </c>
      <c r="G67" s="15">
        <v>640</v>
      </c>
      <c r="H67" s="15">
        <v>4219</v>
      </c>
      <c r="I67" s="15"/>
      <c r="J67" s="15"/>
      <c r="K67" s="15">
        <v>315</v>
      </c>
      <c r="L67" s="15">
        <v>3266</v>
      </c>
      <c r="M67" s="35">
        <v>0</v>
      </c>
      <c r="N67" s="17">
        <v>17976.396715964926</v>
      </c>
      <c r="O67" s="16">
        <v>3825</v>
      </c>
      <c r="P67" s="15">
        <v>5016</v>
      </c>
      <c r="Q67" s="89">
        <v>31.36</v>
      </c>
      <c r="R67" s="15">
        <f t="shared" si="3"/>
        <v>640</v>
      </c>
      <c r="S67" s="15">
        <f t="shared" si="4"/>
        <v>4219</v>
      </c>
      <c r="T67" s="15">
        <f t="shared" si="5"/>
        <v>5016</v>
      </c>
      <c r="U67" s="16">
        <v>5840</v>
      </c>
      <c r="V67" s="16">
        <v>2260</v>
      </c>
      <c r="W67" s="16">
        <v>3580</v>
      </c>
    </row>
    <row r="68" spans="1:23" s="16" customFormat="1" ht="11.25" x14ac:dyDescent="0.2">
      <c r="A68" s="13" t="s">
        <v>117</v>
      </c>
      <c r="B68" s="33" t="s">
        <v>149</v>
      </c>
      <c r="C68" s="34" t="s">
        <v>183</v>
      </c>
      <c r="D68" s="34" t="s">
        <v>298</v>
      </c>
      <c r="E68" s="15">
        <v>2570</v>
      </c>
      <c r="F68" s="15">
        <v>4224</v>
      </c>
      <c r="G68" s="15"/>
      <c r="H68" s="15"/>
      <c r="I68" s="15">
        <v>2779</v>
      </c>
      <c r="J68" s="15">
        <v>5627</v>
      </c>
      <c r="K68" s="15">
        <v>3768</v>
      </c>
      <c r="L68" s="15">
        <v>4276</v>
      </c>
      <c r="M68" s="35">
        <v>200</v>
      </c>
      <c r="N68" s="17">
        <v>32938.675614517248</v>
      </c>
      <c r="O68" s="16">
        <v>7008</v>
      </c>
      <c r="P68" s="15"/>
      <c r="Q68" s="89">
        <v>40.75</v>
      </c>
      <c r="R68" s="15">
        <f t="shared" si="3"/>
        <v>2779</v>
      </c>
      <c r="S68" s="15">
        <f t="shared" si="4"/>
        <v>5627</v>
      </c>
      <c r="T68" s="15">
        <f t="shared" si="5"/>
        <v>7008</v>
      </c>
      <c r="U68" s="16">
        <v>744</v>
      </c>
      <c r="V68" s="16">
        <v>0</v>
      </c>
      <c r="W68" s="16">
        <v>744</v>
      </c>
    </row>
    <row r="69" spans="1:23" s="16" customFormat="1" ht="11.25" x14ac:dyDescent="0.2">
      <c r="A69" s="13" t="s">
        <v>117</v>
      </c>
      <c r="B69" s="33" t="s">
        <v>149</v>
      </c>
      <c r="C69" s="34" t="s">
        <v>184</v>
      </c>
      <c r="D69" s="34" t="s">
        <v>297</v>
      </c>
      <c r="E69" s="15">
        <v>792</v>
      </c>
      <c r="F69" s="15">
        <v>1301</v>
      </c>
      <c r="G69" s="15">
        <v>0</v>
      </c>
      <c r="H69" s="15">
        <v>0</v>
      </c>
      <c r="I69" s="15"/>
      <c r="J69" s="15"/>
      <c r="K69" s="15">
        <v>792</v>
      </c>
      <c r="L69" s="15">
        <v>1301</v>
      </c>
      <c r="M69" s="35">
        <v>0</v>
      </c>
      <c r="N69" s="17">
        <v>10148.148900652031</v>
      </c>
      <c r="O69" s="16">
        <v>2159</v>
      </c>
      <c r="P69" s="15">
        <v>0</v>
      </c>
      <c r="Q69" s="89">
        <v>36.79</v>
      </c>
      <c r="R69" s="15">
        <f t="shared" ref="R69:R93" si="6">IF(G69&gt;0,G69,IF(I69&gt;0,I69,E69))</f>
        <v>792</v>
      </c>
      <c r="S69" s="15">
        <f t="shared" ref="S69:S93" si="7">IF(H69&gt;0,H69,IF(J69&gt;0,J69,F69))</f>
        <v>1301</v>
      </c>
      <c r="T69" s="15">
        <f t="shared" si="5"/>
        <v>2159</v>
      </c>
      <c r="U69" s="16">
        <v>3492</v>
      </c>
      <c r="V69" s="16">
        <v>770</v>
      </c>
      <c r="W69" s="16">
        <v>2722</v>
      </c>
    </row>
    <row r="70" spans="1:23" s="16" customFormat="1" ht="11.25" x14ac:dyDescent="0.2">
      <c r="A70" s="13" t="s">
        <v>117</v>
      </c>
      <c r="B70" s="33" t="s">
        <v>149</v>
      </c>
      <c r="C70" s="34" t="s">
        <v>185</v>
      </c>
      <c r="D70" s="34" t="s">
        <v>296</v>
      </c>
      <c r="E70" s="15">
        <v>46553</v>
      </c>
      <c r="F70" s="15">
        <v>12270</v>
      </c>
      <c r="G70" s="15"/>
      <c r="H70" s="15"/>
      <c r="I70" s="15"/>
      <c r="J70" s="15"/>
      <c r="K70" s="15">
        <v>0</v>
      </c>
      <c r="L70" s="15">
        <v>0</v>
      </c>
      <c r="M70" s="35">
        <v>14433</v>
      </c>
      <c r="N70" s="17">
        <v>228146.64413019025</v>
      </c>
      <c r="O70" s="16">
        <v>48542</v>
      </c>
      <c r="P70" s="15"/>
      <c r="Q70" s="89">
        <v>20.45</v>
      </c>
      <c r="R70" s="15">
        <f t="shared" si="6"/>
        <v>46553</v>
      </c>
      <c r="S70" s="15">
        <f t="shared" si="7"/>
        <v>12270</v>
      </c>
      <c r="T70" s="15">
        <f t="shared" si="5"/>
        <v>48542</v>
      </c>
      <c r="U70" s="16">
        <v>19982.5</v>
      </c>
      <c r="V70" s="16">
        <v>10312</v>
      </c>
      <c r="W70" s="16">
        <v>9670.5</v>
      </c>
    </row>
    <row r="71" spans="1:23" s="16" customFormat="1" ht="11.25" x14ac:dyDescent="0.2">
      <c r="A71" s="13" t="s">
        <v>117</v>
      </c>
      <c r="B71" s="33" t="s">
        <v>149</v>
      </c>
      <c r="C71" s="34" t="s">
        <v>186</v>
      </c>
      <c r="D71" s="34" t="s">
        <v>295</v>
      </c>
      <c r="E71" s="15">
        <v>3994</v>
      </c>
      <c r="F71" s="15">
        <v>6670</v>
      </c>
      <c r="G71" s="15">
        <v>3230</v>
      </c>
      <c r="H71" s="15">
        <v>9717</v>
      </c>
      <c r="I71" s="15"/>
      <c r="J71" s="15"/>
      <c r="K71" s="15">
        <v>3994</v>
      </c>
      <c r="L71" s="15">
        <v>6670</v>
      </c>
      <c r="M71" s="35">
        <v>1200</v>
      </c>
      <c r="N71" s="17">
        <v>51699.031790178808</v>
      </c>
      <c r="O71" s="16">
        <v>11000</v>
      </c>
      <c r="P71" s="15"/>
      <c r="Q71" s="89">
        <v>26.95</v>
      </c>
      <c r="R71" s="15">
        <f t="shared" si="6"/>
        <v>3230</v>
      </c>
      <c r="S71" s="15">
        <f t="shared" si="7"/>
        <v>9717</v>
      </c>
      <c r="T71" s="15">
        <f>O71</f>
        <v>11000</v>
      </c>
      <c r="U71" s="16">
        <v>13071</v>
      </c>
      <c r="V71" s="16">
        <v>6347</v>
      </c>
      <c r="W71" s="16">
        <v>6724</v>
      </c>
    </row>
    <row r="72" spans="1:23" s="16" customFormat="1" ht="11.25" x14ac:dyDescent="0.2">
      <c r="A72" s="13" t="s">
        <v>117</v>
      </c>
      <c r="B72" s="33" t="s">
        <v>149</v>
      </c>
      <c r="C72" s="34" t="s">
        <v>187</v>
      </c>
      <c r="D72" s="34" t="s">
        <v>294</v>
      </c>
      <c r="E72" s="15">
        <v>1416</v>
      </c>
      <c r="F72" s="15">
        <v>2397</v>
      </c>
      <c r="G72" s="15">
        <v>1250</v>
      </c>
      <c r="H72" s="15">
        <v>3528</v>
      </c>
      <c r="I72" s="15"/>
      <c r="J72" s="15"/>
      <c r="K72" s="15">
        <v>1416</v>
      </c>
      <c r="L72" s="15">
        <v>2397</v>
      </c>
      <c r="M72" s="35">
        <v>600</v>
      </c>
      <c r="N72" s="17">
        <v>18485.970364767745</v>
      </c>
      <c r="O72" s="16">
        <v>3933</v>
      </c>
      <c r="P72" s="15">
        <v>4822</v>
      </c>
      <c r="Q72" s="89">
        <v>24.43</v>
      </c>
      <c r="R72" s="15">
        <f t="shared" si="6"/>
        <v>1250</v>
      </c>
      <c r="S72" s="15">
        <f t="shared" si="7"/>
        <v>3528</v>
      </c>
      <c r="T72" s="15">
        <f t="shared" ref="T72:T93" si="8">IF(P72&gt;0,P72,O72)</f>
        <v>4822</v>
      </c>
      <c r="U72" s="16">
        <v>3746</v>
      </c>
      <c r="V72" s="16">
        <v>691</v>
      </c>
      <c r="W72" s="16">
        <v>3055</v>
      </c>
    </row>
    <row r="73" spans="1:23" s="16" customFormat="1" ht="11.25" x14ac:dyDescent="0.2">
      <c r="A73" s="13" t="s">
        <v>117</v>
      </c>
      <c r="B73" s="33" t="s">
        <v>149</v>
      </c>
      <c r="C73" s="34" t="s">
        <v>188</v>
      </c>
      <c r="D73" s="34" t="s">
        <v>293</v>
      </c>
      <c r="E73" s="15">
        <v>139</v>
      </c>
      <c r="F73" s="15">
        <v>1247</v>
      </c>
      <c r="G73" s="15">
        <v>699</v>
      </c>
      <c r="H73" s="15">
        <v>1060</v>
      </c>
      <c r="I73" s="15"/>
      <c r="J73" s="15"/>
      <c r="K73" s="15">
        <v>703</v>
      </c>
      <c r="L73" s="15">
        <v>1063</v>
      </c>
      <c r="M73" s="35">
        <v>0</v>
      </c>
      <c r="N73" s="17">
        <v>6721.4208412938224</v>
      </c>
      <c r="O73" s="16">
        <v>1430</v>
      </c>
      <c r="P73" s="15">
        <v>0</v>
      </c>
      <c r="Q73" s="89">
        <v>23.05</v>
      </c>
      <c r="R73" s="15">
        <f t="shared" si="6"/>
        <v>699</v>
      </c>
      <c r="S73" s="15">
        <f t="shared" si="7"/>
        <v>1060</v>
      </c>
      <c r="T73" s="15">
        <f t="shared" si="8"/>
        <v>1430</v>
      </c>
      <c r="U73" s="16">
        <v>334</v>
      </c>
      <c r="V73" s="16">
        <v>56</v>
      </c>
      <c r="W73" s="16">
        <v>278</v>
      </c>
    </row>
    <row r="74" spans="1:23" s="16" customFormat="1" ht="11.25" x14ac:dyDescent="0.2">
      <c r="A74" s="13" t="s">
        <v>117</v>
      </c>
      <c r="B74" s="33" t="s">
        <v>149</v>
      </c>
      <c r="C74" s="34" t="s">
        <v>189</v>
      </c>
      <c r="D74" s="34" t="s">
        <v>292</v>
      </c>
      <c r="E74" s="15">
        <v>3123</v>
      </c>
      <c r="F74" s="15">
        <v>5136</v>
      </c>
      <c r="G74" s="15"/>
      <c r="H74" s="15"/>
      <c r="I74" s="15">
        <v>4280</v>
      </c>
      <c r="J74" s="15">
        <v>6170</v>
      </c>
      <c r="K74" s="15">
        <v>4238</v>
      </c>
      <c r="L74" s="15">
        <v>6212</v>
      </c>
      <c r="M74" s="35">
        <v>0</v>
      </c>
      <c r="N74" s="17">
        <v>40042.792455215604</v>
      </c>
      <c r="O74" s="16">
        <v>8520</v>
      </c>
      <c r="P74" s="15"/>
      <c r="Q74" s="89">
        <v>35.42</v>
      </c>
      <c r="R74" s="15">
        <f t="shared" si="6"/>
        <v>4280</v>
      </c>
      <c r="S74" s="15">
        <f t="shared" si="7"/>
        <v>6170</v>
      </c>
      <c r="T74" s="15">
        <f t="shared" si="8"/>
        <v>8520</v>
      </c>
      <c r="U74" s="16">
        <v>1445</v>
      </c>
      <c r="V74" s="16">
        <v>52</v>
      </c>
      <c r="W74" s="16">
        <v>1393</v>
      </c>
    </row>
    <row r="75" spans="1:23" s="16" customFormat="1" ht="11.25" x14ac:dyDescent="0.2">
      <c r="A75" s="13" t="s">
        <v>117</v>
      </c>
      <c r="B75" s="33" t="s">
        <v>190</v>
      </c>
      <c r="C75" s="34" t="s">
        <v>191</v>
      </c>
      <c r="D75" s="34" t="s">
        <v>281</v>
      </c>
      <c r="E75" s="15">
        <v>1019</v>
      </c>
      <c r="F75" s="15">
        <v>150</v>
      </c>
      <c r="G75" s="15"/>
      <c r="H75" s="15"/>
      <c r="I75" s="15"/>
      <c r="J75" s="15"/>
      <c r="K75" s="15">
        <v>0</v>
      </c>
      <c r="L75" s="15">
        <v>0</v>
      </c>
      <c r="M75" s="35">
        <v>0</v>
      </c>
      <c r="N75" s="17">
        <v>11575.324471366655</v>
      </c>
      <c r="O75" s="16">
        <v>2463</v>
      </c>
      <c r="P75" s="15"/>
      <c r="Q75" s="89">
        <v>39.479999999999997</v>
      </c>
      <c r="R75" s="15">
        <f t="shared" si="6"/>
        <v>1019</v>
      </c>
      <c r="S75" s="15">
        <f t="shared" si="7"/>
        <v>150</v>
      </c>
      <c r="T75" s="15">
        <f t="shared" si="8"/>
        <v>2463</v>
      </c>
      <c r="U75" s="16">
        <v>0</v>
      </c>
      <c r="V75" s="16" t="s">
        <v>471</v>
      </c>
      <c r="W75" s="16" t="s">
        <v>471</v>
      </c>
    </row>
    <row r="76" spans="1:23" s="16" customFormat="1" x14ac:dyDescent="0.25">
      <c r="A76" s="13" t="s">
        <v>117</v>
      </c>
      <c r="B76" s="33" t="s">
        <v>190</v>
      </c>
      <c r="C76" s="34" t="s">
        <v>192</v>
      </c>
      <c r="D76" s="34" t="s">
        <v>280</v>
      </c>
      <c r="E76" s="15">
        <v>0</v>
      </c>
      <c r="F76" s="15">
        <v>1161</v>
      </c>
      <c r="G76" s="15"/>
      <c r="H76" s="15"/>
      <c r="I76" s="53">
        <v>6702</v>
      </c>
      <c r="J76" s="53">
        <v>6069</v>
      </c>
      <c r="K76" s="15">
        <v>0</v>
      </c>
      <c r="L76" s="15">
        <v>0</v>
      </c>
      <c r="M76" s="35">
        <v>6609</v>
      </c>
      <c r="N76" s="17">
        <v>52944.719323269317</v>
      </c>
      <c r="O76" s="16">
        <v>11265</v>
      </c>
      <c r="P76" s="15"/>
      <c r="Q76" s="89">
        <v>39.07</v>
      </c>
      <c r="R76" s="15">
        <f t="shared" si="6"/>
        <v>6702</v>
      </c>
      <c r="S76" s="15">
        <f t="shared" si="7"/>
        <v>6069</v>
      </c>
      <c r="T76" s="15">
        <f t="shared" si="8"/>
        <v>11265</v>
      </c>
      <c r="U76" s="16">
        <v>11676.99</v>
      </c>
      <c r="V76" s="16">
        <v>3003.99</v>
      </c>
      <c r="W76" s="16">
        <v>8673</v>
      </c>
    </row>
    <row r="77" spans="1:23" s="16" customFormat="1" ht="11.25" x14ac:dyDescent="0.2">
      <c r="A77" s="13" t="s">
        <v>117</v>
      </c>
      <c r="B77" s="33" t="s">
        <v>190</v>
      </c>
      <c r="C77" s="34" t="s">
        <v>193</v>
      </c>
      <c r="D77" s="34" t="s">
        <v>279</v>
      </c>
      <c r="E77" s="15">
        <v>1127</v>
      </c>
      <c r="F77" s="15">
        <v>33</v>
      </c>
      <c r="G77" s="15"/>
      <c r="H77" s="15"/>
      <c r="I77" s="15"/>
      <c r="J77" s="15"/>
      <c r="K77" s="15">
        <v>0</v>
      </c>
      <c r="L77" s="15">
        <v>0</v>
      </c>
      <c r="M77" s="35">
        <v>0</v>
      </c>
      <c r="N77" s="17">
        <v>99033.914927965248</v>
      </c>
      <c r="O77" s="16">
        <v>21071</v>
      </c>
      <c r="P77" s="15"/>
      <c r="Q77" s="89">
        <v>33.61</v>
      </c>
      <c r="R77" s="15">
        <f t="shared" si="6"/>
        <v>1127</v>
      </c>
      <c r="S77" s="15">
        <f t="shared" si="7"/>
        <v>33</v>
      </c>
      <c r="T77" s="15">
        <f t="shared" si="8"/>
        <v>21071</v>
      </c>
      <c r="U77" s="16">
        <v>0</v>
      </c>
      <c r="V77" s="16" t="s">
        <v>471</v>
      </c>
      <c r="W77" s="16" t="s">
        <v>471</v>
      </c>
    </row>
    <row r="78" spans="1:23" s="16" customFormat="1" ht="11.25" x14ac:dyDescent="0.2">
      <c r="A78" s="13" t="s">
        <v>117</v>
      </c>
      <c r="B78" s="33" t="s">
        <v>190</v>
      </c>
      <c r="C78" s="34" t="s">
        <v>194</v>
      </c>
      <c r="D78" s="34" t="s">
        <v>278</v>
      </c>
      <c r="E78" s="15">
        <v>658</v>
      </c>
      <c r="F78" s="15">
        <v>0</v>
      </c>
      <c r="G78" s="15"/>
      <c r="H78" s="15"/>
      <c r="I78" s="15"/>
      <c r="J78" s="15"/>
      <c r="K78" s="15">
        <v>2806</v>
      </c>
      <c r="L78" s="15">
        <v>0</v>
      </c>
      <c r="M78" s="35">
        <v>0</v>
      </c>
      <c r="N78" s="17">
        <v>43388.566564387969</v>
      </c>
      <c r="O78" s="16">
        <v>9232</v>
      </c>
      <c r="P78" s="15"/>
      <c r="Q78" s="89">
        <v>51.16</v>
      </c>
      <c r="R78" s="15">
        <f t="shared" si="6"/>
        <v>658</v>
      </c>
      <c r="S78" s="15">
        <f t="shared" si="7"/>
        <v>0</v>
      </c>
      <c r="T78" s="15">
        <f t="shared" si="8"/>
        <v>9232</v>
      </c>
      <c r="U78" s="16">
        <v>0</v>
      </c>
      <c r="V78" s="16" t="s">
        <v>471</v>
      </c>
      <c r="W78" s="16" t="s">
        <v>471</v>
      </c>
    </row>
    <row r="79" spans="1:23" s="16" customFormat="1" ht="11.25" x14ac:dyDescent="0.2">
      <c r="A79" s="13" t="s">
        <v>117</v>
      </c>
      <c r="B79" s="33" t="s">
        <v>190</v>
      </c>
      <c r="C79" s="34" t="s">
        <v>195</v>
      </c>
      <c r="D79" s="34" t="s">
        <v>277</v>
      </c>
      <c r="E79" s="15">
        <v>858</v>
      </c>
      <c r="F79" s="15">
        <v>2272</v>
      </c>
      <c r="G79" s="15"/>
      <c r="H79" s="15"/>
      <c r="I79" s="15"/>
      <c r="J79" s="15"/>
      <c r="K79" s="15">
        <v>1066</v>
      </c>
      <c r="L79" s="15">
        <v>0</v>
      </c>
      <c r="M79" s="35">
        <v>1458</v>
      </c>
      <c r="N79" s="17">
        <v>15870.920662618557</v>
      </c>
      <c r="O79" s="16">
        <v>3377</v>
      </c>
      <c r="P79" s="15"/>
      <c r="Q79" s="89">
        <v>44.39</v>
      </c>
      <c r="R79" s="15">
        <f t="shared" si="6"/>
        <v>858</v>
      </c>
      <c r="S79" s="15">
        <f t="shared" si="7"/>
        <v>2272</v>
      </c>
      <c r="T79" s="15">
        <f t="shared" si="8"/>
        <v>3377</v>
      </c>
      <c r="U79" s="16">
        <v>6829</v>
      </c>
      <c r="V79" s="16">
        <v>1325</v>
      </c>
      <c r="W79" s="16">
        <v>5504</v>
      </c>
    </row>
    <row r="80" spans="1:23" s="16" customFormat="1" ht="11.25" x14ac:dyDescent="0.2">
      <c r="A80" s="13" t="s">
        <v>117</v>
      </c>
      <c r="B80" s="33" t="s">
        <v>190</v>
      </c>
      <c r="C80" s="34" t="s">
        <v>197</v>
      </c>
      <c r="D80" s="34" t="s">
        <v>275</v>
      </c>
      <c r="E80" s="15">
        <v>915</v>
      </c>
      <c r="F80" s="15">
        <v>55</v>
      </c>
      <c r="G80" s="15"/>
      <c r="H80" s="15"/>
      <c r="I80" s="15"/>
      <c r="J80" s="15"/>
      <c r="K80" s="15">
        <v>0</v>
      </c>
      <c r="L80" s="15">
        <v>0</v>
      </c>
      <c r="M80" s="35">
        <v>0</v>
      </c>
      <c r="N80" s="17">
        <v>30793.681129514673</v>
      </c>
      <c r="O80" s="16">
        <v>6552</v>
      </c>
      <c r="P80" s="15"/>
      <c r="Q80" s="89">
        <v>42.53</v>
      </c>
      <c r="R80" s="15">
        <f t="shared" si="6"/>
        <v>915</v>
      </c>
      <c r="S80" s="15">
        <f t="shared" si="7"/>
        <v>55</v>
      </c>
      <c r="T80" s="15">
        <f t="shared" si="8"/>
        <v>6552</v>
      </c>
      <c r="U80" s="16">
        <v>0</v>
      </c>
      <c r="V80" s="16" t="s">
        <v>471</v>
      </c>
      <c r="W80" s="16" t="s">
        <v>471</v>
      </c>
    </row>
    <row r="81" spans="1:23" s="16" customFormat="1" ht="11.25" x14ac:dyDescent="0.2">
      <c r="A81" s="13" t="s">
        <v>117</v>
      </c>
      <c r="B81" s="33" t="s">
        <v>190</v>
      </c>
      <c r="C81" s="34" t="s">
        <v>198</v>
      </c>
      <c r="D81" s="34" t="s">
        <v>274</v>
      </c>
      <c r="E81" s="15">
        <v>768</v>
      </c>
      <c r="F81" s="15">
        <v>565</v>
      </c>
      <c r="G81" s="15"/>
      <c r="H81" s="15"/>
      <c r="I81" s="15"/>
      <c r="J81" s="15"/>
      <c r="K81" s="15">
        <v>0</v>
      </c>
      <c r="L81" s="15">
        <v>0</v>
      </c>
      <c r="M81" s="35">
        <v>0</v>
      </c>
      <c r="N81" s="17">
        <v>17018.583003620348</v>
      </c>
      <c r="O81" s="16">
        <v>3621</v>
      </c>
      <c r="P81" s="15"/>
      <c r="Q81" s="89">
        <v>45.03</v>
      </c>
      <c r="R81" s="15">
        <f t="shared" si="6"/>
        <v>768</v>
      </c>
      <c r="S81" s="15">
        <f t="shared" si="7"/>
        <v>565</v>
      </c>
      <c r="T81" s="15">
        <f t="shared" si="8"/>
        <v>3621</v>
      </c>
      <c r="U81" s="16">
        <v>0</v>
      </c>
      <c r="V81" s="16" t="s">
        <v>471</v>
      </c>
      <c r="W81" s="16" t="s">
        <v>471</v>
      </c>
    </row>
    <row r="82" spans="1:23" s="16" customFormat="1" ht="11.25" x14ac:dyDescent="0.2">
      <c r="A82" s="13" t="s">
        <v>117</v>
      </c>
      <c r="B82" s="33" t="s">
        <v>190</v>
      </c>
      <c r="C82" s="34" t="s">
        <v>199</v>
      </c>
      <c r="D82" s="34" t="s">
        <v>273</v>
      </c>
      <c r="E82" s="15">
        <v>856</v>
      </c>
      <c r="F82" s="15">
        <v>81</v>
      </c>
      <c r="G82" s="15"/>
      <c r="H82" s="15"/>
      <c r="I82" s="15"/>
      <c r="J82" s="15"/>
      <c r="K82" s="15">
        <v>0</v>
      </c>
      <c r="L82" s="15">
        <v>0</v>
      </c>
      <c r="M82" s="35">
        <v>0</v>
      </c>
      <c r="N82" s="17">
        <v>8093.4870305963532</v>
      </c>
      <c r="O82" s="16">
        <v>1722</v>
      </c>
      <c r="P82" s="15"/>
      <c r="Q82" s="89">
        <v>42.96</v>
      </c>
      <c r="R82" s="15">
        <f t="shared" si="6"/>
        <v>856</v>
      </c>
      <c r="S82" s="15">
        <f t="shared" si="7"/>
        <v>81</v>
      </c>
      <c r="T82" s="15">
        <f t="shared" si="8"/>
        <v>1722</v>
      </c>
      <c r="U82" s="16">
        <v>0</v>
      </c>
      <c r="V82" s="16" t="s">
        <v>471</v>
      </c>
      <c r="W82" s="16" t="s">
        <v>471</v>
      </c>
    </row>
    <row r="83" spans="1:23" s="16" customFormat="1" ht="11.25" x14ac:dyDescent="0.2">
      <c r="A83" s="13" t="s">
        <v>117</v>
      </c>
      <c r="B83" s="33" t="s">
        <v>190</v>
      </c>
      <c r="C83" s="34" t="s">
        <v>201</v>
      </c>
      <c r="D83" s="34" t="s">
        <v>271</v>
      </c>
      <c r="E83" s="15">
        <v>3002</v>
      </c>
      <c r="F83" s="15">
        <v>1155</v>
      </c>
      <c r="G83" s="15"/>
      <c r="H83" s="15"/>
      <c r="I83" s="15"/>
      <c r="J83" s="15"/>
      <c r="K83" s="15">
        <v>2850</v>
      </c>
      <c r="L83" s="15">
        <v>0</v>
      </c>
      <c r="M83" s="35">
        <v>280</v>
      </c>
      <c r="N83" s="17">
        <v>39986.529981729393</v>
      </c>
      <c r="O83" s="16">
        <v>8508</v>
      </c>
      <c r="P83" s="15"/>
      <c r="Q83" s="89">
        <v>41.25</v>
      </c>
      <c r="R83" s="15">
        <f t="shared" si="6"/>
        <v>3002</v>
      </c>
      <c r="S83" s="15">
        <f t="shared" si="7"/>
        <v>1155</v>
      </c>
      <c r="T83" s="15">
        <f t="shared" si="8"/>
        <v>8508</v>
      </c>
      <c r="U83" s="16">
        <v>0</v>
      </c>
      <c r="V83" s="16" t="s">
        <v>471</v>
      </c>
      <c r="W83" s="16" t="s">
        <v>471</v>
      </c>
    </row>
    <row r="84" spans="1:23" s="16" customFormat="1" ht="11.25" x14ac:dyDescent="0.2">
      <c r="A84" s="13" t="s">
        <v>117</v>
      </c>
      <c r="B84" s="33" t="s">
        <v>190</v>
      </c>
      <c r="C84" s="34" t="s">
        <v>203</v>
      </c>
      <c r="D84" s="34" t="s">
        <v>269</v>
      </c>
      <c r="E84" s="15">
        <v>1314</v>
      </c>
      <c r="F84" s="15">
        <v>248</v>
      </c>
      <c r="G84" s="15"/>
      <c r="H84" s="15"/>
      <c r="I84" s="15"/>
      <c r="J84" s="15"/>
      <c r="K84" s="15">
        <v>549</v>
      </c>
      <c r="L84" s="15">
        <v>0</v>
      </c>
      <c r="M84" s="35">
        <v>0</v>
      </c>
      <c r="N84" s="17">
        <v>8382.2401356059527</v>
      </c>
      <c r="O84" s="16">
        <v>1783</v>
      </c>
      <c r="P84" s="15"/>
      <c r="Q84" s="89">
        <v>46.98</v>
      </c>
      <c r="R84" s="15">
        <f t="shared" si="6"/>
        <v>1314</v>
      </c>
      <c r="S84" s="15">
        <f t="shared" si="7"/>
        <v>248</v>
      </c>
      <c r="T84" s="15">
        <f t="shared" si="8"/>
        <v>1783</v>
      </c>
      <c r="U84" s="16">
        <v>0</v>
      </c>
      <c r="V84" s="16" t="s">
        <v>471</v>
      </c>
      <c r="W84" s="16" t="s">
        <v>471</v>
      </c>
    </row>
    <row r="85" spans="1:23" s="16" customFormat="1" ht="11.25" x14ac:dyDescent="0.2">
      <c r="A85" s="13" t="s">
        <v>117</v>
      </c>
      <c r="B85" s="33" t="s">
        <v>190</v>
      </c>
      <c r="C85" s="34" t="s">
        <v>204</v>
      </c>
      <c r="D85" s="34" t="s">
        <v>268</v>
      </c>
      <c r="E85" s="15">
        <v>1508</v>
      </c>
      <c r="F85" s="15">
        <v>304</v>
      </c>
      <c r="G85" s="15"/>
      <c r="H85" s="15"/>
      <c r="I85" s="15"/>
      <c r="J85" s="15"/>
      <c r="K85" s="15">
        <v>0</v>
      </c>
      <c r="L85" s="15">
        <v>0</v>
      </c>
      <c r="M85" s="35">
        <v>0</v>
      </c>
      <c r="N85" s="17">
        <v>17782.99122342758</v>
      </c>
      <c r="O85" s="16">
        <v>3784</v>
      </c>
      <c r="P85" s="15"/>
      <c r="Q85" s="89">
        <v>49.86</v>
      </c>
      <c r="R85" s="15">
        <f t="shared" si="6"/>
        <v>1508</v>
      </c>
      <c r="S85" s="15">
        <f t="shared" si="7"/>
        <v>304</v>
      </c>
      <c r="T85" s="15">
        <f t="shared" si="8"/>
        <v>3784</v>
      </c>
      <c r="U85" s="16">
        <v>0</v>
      </c>
      <c r="V85" s="16" t="s">
        <v>471</v>
      </c>
      <c r="W85" s="16" t="s">
        <v>471</v>
      </c>
    </row>
    <row r="86" spans="1:23" s="16" customFormat="1" ht="11.25" x14ac:dyDescent="0.2">
      <c r="A86" s="13" t="s">
        <v>117</v>
      </c>
      <c r="B86" s="33" t="s">
        <v>205</v>
      </c>
      <c r="C86" s="34" t="s">
        <v>207</v>
      </c>
      <c r="D86" s="34" t="s">
        <v>266</v>
      </c>
      <c r="E86" s="15">
        <v>952</v>
      </c>
      <c r="F86" s="15">
        <v>110</v>
      </c>
      <c r="G86" s="15"/>
      <c r="H86" s="15"/>
      <c r="I86" s="15"/>
      <c r="J86" s="15"/>
      <c r="K86" s="15">
        <v>0</v>
      </c>
      <c r="L86" s="15">
        <v>0</v>
      </c>
      <c r="M86" s="35">
        <v>0</v>
      </c>
      <c r="N86" s="17">
        <v>29522.779135511286</v>
      </c>
      <c r="O86" s="16">
        <v>6281</v>
      </c>
      <c r="P86" s="15"/>
      <c r="Q86" s="89">
        <v>43.16</v>
      </c>
      <c r="R86" s="15">
        <f t="shared" si="6"/>
        <v>952</v>
      </c>
      <c r="S86" s="15">
        <f t="shared" si="7"/>
        <v>110</v>
      </c>
      <c r="T86" s="15">
        <f t="shared" si="8"/>
        <v>6281</v>
      </c>
      <c r="U86" s="16">
        <v>0</v>
      </c>
      <c r="V86" s="16" t="s">
        <v>471</v>
      </c>
      <c r="W86" s="16" t="s">
        <v>471</v>
      </c>
    </row>
    <row r="87" spans="1:23" s="16" customFormat="1" ht="11.25" x14ac:dyDescent="0.2">
      <c r="A87" s="13" t="s">
        <v>117</v>
      </c>
      <c r="B87" s="33" t="s">
        <v>205</v>
      </c>
      <c r="C87" s="34" t="s">
        <v>209</v>
      </c>
      <c r="D87" s="34" t="s">
        <v>264</v>
      </c>
      <c r="E87" s="15">
        <v>1186</v>
      </c>
      <c r="F87" s="15">
        <v>178</v>
      </c>
      <c r="G87" s="15"/>
      <c r="H87" s="15"/>
      <c r="I87" s="15"/>
      <c r="J87" s="15"/>
      <c r="K87" s="15">
        <v>0</v>
      </c>
      <c r="L87" s="15">
        <v>0</v>
      </c>
      <c r="M87" s="35">
        <v>0</v>
      </c>
      <c r="N87" s="17">
        <v>29302.098191887701</v>
      </c>
      <c r="O87" s="16">
        <v>6234</v>
      </c>
      <c r="P87" s="15"/>
      <c r="Q87" s="89">
        <v>37.58</v>
      </c>
      <c r="R87" s="15">
        <f t="shared" si="6"/>
        <v>1186</v>
      </c>
      <c r="S87" s="15">
        <f t="shared" si="7"/>
        <v>178</v>
      </c>
      <c r="T87" s="15">
        <f t="shared" si="8"/>
        <v>6234</v>
      </c>
      <c r="U87" s="16">
        <v>0</v>
      </c>
      <c r="V87" s="16" t="s">
        <v>471</v>
      </c>
      <c r="W87" s="16" t="s">
        <v>471</v>
      </c>
    </row>
    <row r="88" spans="1:23" s="16" customFormat="1" ht="11.25" x14ac:dyDescent="0.2">
      <c r="A88" s="13" t="s">
        <v>117</v>
      </c>
      <c r="B88" s="33" t="s">
        <v>205</v>
      </c>
      <c r="C88" s="34" t="s">
        <v>210</v>
      </c>
      <c r="D88" s="34" t="s">
        <v>263</v>
      </c>
      <c r="E88" s="15">
        <v>809</v>
      </c>
      <c r="F88" s="15">
        <v>116</v>
      </c>
      <c r="G88" s="15"/>
      <c r="H88" s="15"/>
      <c r="I88" s="15"/>
      <c r="J88" s="15"/>
      <c r="K88" s="15">
        <v>0</v>
      </c>
      <c r="L88" s="15">
        <v>0</v>
      </c>
      <c r="M88" s="35">
        <v>0</v>
      </c>
      <c r="N88" s="17">
        <v>12261.198222824029</v>
      </c>
      <c r="O88" s="16">
        <v>2609</v>
      </c>
      <c r="P88" s="15"/>
      <c r="Q88" s="89">
        <v>31.7</v>
      </c>
      <c r="R88" s="15">
        <f t="shared" si="6"/>
        <v>809</v>
      </c>
      <c r="S88" s="15">
        <f t="shared" si="7"/>
        <v>116</v>
      </c>
      <c r="T88" s="15">
        <f t="shared" si="8"/>
        <v>2609</v>
      </c>
      <c r="U88" s="16">
        <v>0</v>
      </c>
      <c r="V88" s="16" t="s">
        <v>471</v>
      </c>
      <c r="W88" s="16" t="s">
        <v>471</v>
      </c>
    </row>
    <row r="89" spans="1:23" s="16" customFormat="1" ht="11.25" x14ac:dyDescent="0.2">
      <c r="A89" s="13" t="s">
        <v>117</v>
      </c>
      <c r="B89" s="33" t="s">
        <v>205</v>
      </c>
      <c r="C89" s="34" t="s">
        <v>106</v>
      </c>
      <c r="D89" s="34" t="s">
        <v>261</v>
      </c>
      <c r="E89" s="15">
        <v>704</v>
      </c>
      <c r="F89" s="15">
        <v>25</v>
      </c>
      <c r="G89" s="15"/>
      <c r="H89" s="15"/>
      <c r="I89" s="15"/>
      <c r="J89" s="15"/>
      <c r="K89" s="15">
        <v>0</v>
      </c>
      <c r="L89" s="15">
        <v>0</v>
      </c>
      <c r="M89" s="35">
        <v>0</v>
      </c>
      <c r="N89" s="17">
        <v>23529.332199341956</v>
      </c>
      <c r="O89" s="16">
        <v>5006</v>
      </c>
      <c r="P89" s="15"/>
      <c r="Q89" s="89">
        <v>39.33</v>
      </c>
      <c r="R89" s="15">
        <f t="shared" si="6"/>
        <v>704</v>
      </c>
      <c r="S89" s="15">
        <f t="shared" si="7"/>
        <v>25</v>
      </c>
      <c r="T89" s="15">
        <f t="shared" si="8"/>
        <v>5006</v>
      </c>
      <c r="U89" s="16">
        <v>0</v>
      </c>
      <c r="V89" s="16" t="s">
        <v>471</v>
      </c>
      <c r="W89" s="16" t="s">
        <v>471</v>
      </c>
    </row>
    <row r="90" spans="1:23" s="16" customFormat="1" ht="11.25" x14ac:dyDescent="0.2">
      <c r="A90" s="13" t="s">
        <v>117</v>
      </c>
      <c r="B90" s="33" t="s">
        <v>205</v>
      </c>
      <c r="C90" s="34" t="s">
        <v>217</v>
      </c>
      <c r="D90" s="34" t="s">
        <v>255</v>
      </c>
      <c r="E90" s="15">
        <v>772</v>
      </c>
      <c r="F90" s="15">
        <v>27</v>
      </c>
      <c r="G90" s="15"/>
      <c r="H90" s="15"/>
      <c r="I90" s="15"/>
      <c r="J90" s="15"/>
      <c r="K90" s="15">
        <v>0</v>
      </c>
      <c r="L90" s="15">
        <v>0</v>
      </c>
      <c r="M90" s="35">
        <v>0</v>
      </c>
      <c r="N90" s="17">
        <v>25954.760140475857</v>
      </c>
      <c r="O90" s="16">
        <v>5522</v>
      </c>
      <c r="P90" s="15"/>
      <c r="Q90" s="89">
        <v>42.73</v>
      </c>
      <c r="R90" s="15">
        <f t="shared" si="6"/>
        <v>772</v>
      </c>
      <c r="S90" s="15">
        <f t="shared" si="7"/>
        <v>27</v>
      </c>
      <c r="T90" s="15">
        <f t="shared" si="8"/>
        <v>5522</v>
      </c>
      <c r="U90" s="16">
        <v>0</v>
      </c>
      <c r="V90" s="16" t="s">
        <v>471</v>
      </c>
      <c r="W90" s="16" t="s">
        <v>471</v>
      </c>
    </row>
    <row r="91" spans="1:23" s="16" customFormat="1" ht="11.25" x14ac:dyDescent="0.2">
      <c r="A91" s="13" t="s">
        <v>117</v>
      </c>
      <c r="B91" s="33" t="s">
        <v>205</v>
      </c>
      <c r="C91" s="34" t="s">
        <v>218</v>
      </c>
      <c r="D91" s="34" t="s">
        <v>253</v>
      </c>
      <c r="E91" s="15">
        <v>560</v>
      </c>
      <c r="F91" s="15">
        <v>77</v>
      </c>
      <c r="G91" s="15"/>
      <c r="H91" s="15"/>
      <c r="I91" s="15"/>
      <c r="J91" s="15"/>
      <c r="K91" s="15">
        <v>0</v>
      </c>
      <c r="L91" s="15">
        <v>0</v>
      </c>
      <c r="M91" s="35">
        <v>0</v>
      </c>
      <c r="N91" s="17">
        <v>14512.350091657068</v>
      </c>
      <c r="O91" s="16">
        <v>3088</v>
      </c>
      <c r="P91" s="15"/>
      <c r="Q91" s="89">
        <v>33.64</v>
      </c>
      <c r="R91" s="15">
        <f t="shared" si="6"/>
        <v>560</v>
      </c>
      <c r="S91" s="15">
        <f t="shared" si="7"/>
        <v>77</v>
      </c>
      <c r="T91" s="15">
        <f t="shared" si="8"/>
        <v>3088</v>
      </c>
      <c r="U91" s="16">
        <v>0</v>
      </c>
      <c r="V91" s="16" t="s">
        <v>471</v>
      </c>
      <c r="W91" s="16" t="s">
        <v>471</v>
      </c>
    </row>
    <row r="92" spans="1:23" s="16" customFormat="1" ht="11.25" x14ac:dyDescent="0.2">
      <c r="A92" s="13" t="s">
        <v>117</v>
      </c>
      <c r="B92" s="33" t="s">
        <v>205</v>
      </c>
      <c r="C92" s="34" t="s">
        <v>220</v>
      </c>
      <c r="D92" s="34" t="s">
        <v>251</v>
      </c>
      <c r="E92" s="15">
        <v>874</v>
      </c>
      <c r="F92" s="15">
        <v>135</v>
      </c>
      <c r="G92" s="15"/>
      <c r="H92" s="15"/>
      <c r="I92" s="15"/>
      <c r="J92" s="15"/>
      <c r="K92" s="15">
        <v>0</v>
      </c>
      <c r="L92" s="15">
        <v>0</v>
      </c>
      <c r="M92" s="35">
        <v>130</v>
      </c>
      <c r="N92" s="17">
        <v>12694.310355169369</v>
      </c>
      <c r="O92" s="16">
        <v>2701</v>
      </c>
      <c r="P92" s="15"/>
      <c r="Q92" s="89">
        <v>38.06</v>
      </c>
      <c r="R92" s="15">
        <f t="shared" si="6"/>
        <v>874</v>
      </c>
      <c r="S92" s="15">
        <f t="shared" si="7"/>
        <v>135</v>
      </c>
      <c r="T92" s="15">
        <f t="shared" si="8"/>
        <v>2701</v>
      </c>
      <c r="U92" s="16">
        <v>0</v>
      </c>
      <c r="V92" s="16" t="s">
        <v>471</v>
      </c>
      <c r="W92" s="16" t="s">
        <v>471</v>
      </c>
    </row>
    <row r="93" spans="1:23" s="16" customFormat="1" ht="11.25" x14ac:dyDescent="0.2">
      <c r="A93" s="13" t="s">
        <v>117</v>
      </c>
      <c r="B93" s="33" t="s">
        <v>205</v>
      </c>
      <c r="C93" s="34" t="s">
        <v>112</v>
      </c>
      <c r="D93" s="34" t="s">
        <v>250</v>
      </c>
      <c r="E93" s="15">
        <v>1770</v>
      </c>
      <c r="F93" s="15">
        <v>102</v>
      </c>
      <c r="G93" s="15"/>
      <c r="H93" s="15"/>
      <c r="I93" s="15"/>
      <c r="J93" s="15"/>
      <c r="K93" s="15">
        <v>0</v>
      </c>
      <c r="L93" s="15">
        <v>0</v>
      </c>
      <c r="M93" s="35">
        <v>0</v>
      </c>
      <c r="N93" s="17">
        <v>42703.82502988779</v>
      </c>
      <c r="O93" s="16">
        <v>9086</v>
      </c>
      <c r="P93" s="15"/>
      <c r="Q93" s="89">
        <v>36.83</v>
      </c>
      <c r="R93" s="15">
        <f t="shared" si="6"/>
        <v>1770</v>
      </c>
      <c r="S93" s="15">
        <f t="shared" si="7"/>
        <v>102</v>
      </c>
      <c r="T93" s="15">
        <f t="shared" si="8"/>
        <v>9086</v>
      </c>
      <c r="U93" s="16">
        <v>0</v>
      </c>
      <c r="V93" s="16" t="s">
        <v>471</v>
      </c>
      <c r="W93" s="16" t="s">
        <v>471</v>
      </c>
    </row>
    <row r="95" spans="1:23" x14ac:dyDescent="0.25">
      <c r="W95" s="32" t="s">
        <v>467</v>
      </c>
    </row>
    <row r="96" spans="1:23" x14ac:dyDescent="0.25">
      <c r="W96" s="32" t="s">
        <v>490</v>
      </c>
    </row>
    <row r="97" spans="23:23" x14ac:dyDescent="0.25">
      <c r="W97" s="32" t="s">
        <v>468</v>
      </c>
    </row>
  </sheetData>
  <autoFilter ref="A3:H93"/>
  <mergeCells count="10">
    <mergeCell ref="E2:F2"/>
    <mergeCell ref="N2:O2"/>
    <mergeCell ref="U1:W1"/>
    <mergeCell ref="E1:L1"/>
    <mergeCell ref="I2:J2"/>
    <mergeCell ref="G2:H2"/>
    <mergeCell ref="N1:Q1"/>
    <mergeCell ref="U2:W2"/>
    <mergeCell ref="R1:T1"/>
    <mergeCell ref="K2:M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opLeftCell="D1" workbookViewId="0">
      <selection activeCell="H19" sqref="H19"/>
    </sheetView>
  </sheetViews>
  <sheetFormatPr defaultRowHeight="15" x14ac:dyDescent="0.25"/>
  <cols>
    <col min="1" max="1" width="24.85546875" bestFit="1" customWidth="1"/>
    <col min="2" max="2" width="14.85546875" customWidth="1"/>
    <col min="3" max="3" width="14.140625" customWidth="1"/>
    <col min="4" max="5" width="9" customWidth="1"/>
    <col min="6" max="6" width="16.140625" customWidth="1"/>
    <col min="8" max="8" width="10.42578125" customWidth="1"/>
    <col min="9" max="9" width="21.42578125" customWidth="1"/>
    <col min="10" max="10" width="44.85546875" customWidth="1"/>
    <col min="11" max="11" width="23.140625" customWidth="1"/>
    <col min="12" max="12" width="27.140625" customWidth="1"/>
    <col min="13" max="13" width="15.140625" bestFit="1" customWidth="1"/>
    <col min="14" max="14" width="24" customWidth="1"/>
  </cols>
  <sheetData>
    <row r="1" spans="1:14" s="4" customFormat="1" ht="42" customHeight="1" x14ac:dyDescent="0.25">
      <c r="A1" s="202" t="s">
        <v>233</v>
      </c>
      <c r="B1" s="202"/>
      <c r="C1" s="202"/>
      <c r="D1" s="203" t="s">
        <v>235</v>
      </c>
      <c r="E1" s="204"/>
      <c r="F1" s="204"/>
      <c r="G1" s="205" t="s">
        <v>236</v>
      </c>
      <c r="H1" s="206"/>
      <c r="I1" s="206"/>
      <c r="J1" s="207" t="s">
        <v>237</v>
      </c>
      <c r="K1" s="207"/>
      <c r="L1" s="207"/>
      <c r="M1" s="206" t="s">
        <v>243</v>
      </c>
      <c r="N1" s="206"/>
    </row>
    <row r="2" spans="1:14" s="8" customFormat="1" ht="38.25" x14ac:dyDescent="0.25">
      <c r="A2" s="7" t="s">
        <v>226</v>
      </c>
      <c r="B2" s="7" t="s">
        <v>227</v>
      </c>
      <c r="C2" s="7" t="s">
        <v>228</v>
      </c>
      <c r="D2" s="6" t="s">
        <v>231</v>
      </c>
      <c r="E2" s="6" t="s">
        <v>234</v>
      </c>
      <c r="F2" s="6" t="s">
        <v>229</v>
      </c>
      <c r="G2" s="7" t="s">
        <v>231</v>
      </c>
      <c r="H2" s="7" t="s">
        <v>234</v>
      </c>
      <c r="I2" s="9" t="s">
        <v>246</v>
      </c>
      <c r="J2" s="10" t="s">
        <v>244</v>
      </c>
      <c r="K2" s="10" t="s">
        <v>245</v>
      </c>
      <c r="L2" s="10" t="s">
        <v>248</v>
      </c>
      <c r="M2" s="7" t="s">
        <v>3</v>
      </c>
      <c r="N2" s="9" t="s">
        <v>247</v>
      </c>
    </row>
    <row r="3" spans="1:14" x14ac:dyDescent="0.25">
      <c r="A3" s="3" t="s">
        <v>117</v>
      </c>
      <c r="B3" s="3" t="s">
        <v>118</v>
      </c>
      <c r="C3" s="2" t="s">
        <v>119</v>
      </c>
      <c r="D3" s="1">
        <v>1186</v>
      </c>
      <c r="E3" s="1">
        <v>422</v>
      </c>
      <c r="F3" s="1" t="s">
        <v>232</v>
      </c>
      <c r="M3" s="1"/>
    </row>
    <row r="4" spans="1:14" x14ac:dyDescent="0.25">
      <c r="A4" s="3" t="s">
        <v>117</v>
      </c>
      <c r="B4" s="3" t="s">
        <v>118</v>
      </c>
      <c r="C4" s="2" t="s">
        <v>118</v>
      </c>
      <c r="D4" s="1">
        <v>2226</v>
      </c>
      <c r="E4" s="1">
        <v>1261</v>
      </c>
      <c r="F4" s="1" t="s">
        <v>232</v>
      </c>
      <c r="M4" s="1"/>
    </row>
    <row r="5" spans="1:14" x14ac:dyDescent="0.25">
      <c r="A5" s="3" t="s">
        <v>117</v>
      </c>
      <c r="B5" s="3" t="s">
        <v>118</v>
      </c>
      <c r="C5" s="2" t="s">
        <v>120</v>
      </c>
      <c r="D5" s="1">
        <v>2898</v>
      </c>
      <c r="E5" s="1">
        <v>1177</v>
      </c>
      <c r="F5" s="1" t="s">
        <v>232</v>
      </c>
      <c r="M5" s="1"/>
    </row>
    <row r="6" spans="1:14" x14ac:dyDescent="0.25">
      <c r="A6" s="3" t="s">
        <v>117</v>
      </c>
      <c r="B6" s="3" t="s">
        <v>118</v>
      </c>
      <c r="C6" s="2" t="s">
        <v>121</v>
      </c>
      <c r="D6" s="1">
        <v>1039</v>
      </c>
      <c r="E6" s="1">
        <v>426</v>
      </c>
      <c r="F6" s="1" t="s">
        <v>232</v>
      </c>
      <c r="M6" s="1"/>
    </row>
    <row r="7" spans="1:14" x14ac:dyDescent="0.25">
      <c r="A7" s="3" t="s">
        <v>117</v>
      </c>
      <c r="B7" s="3" t="s">
        <v>118</v>
      </c>
      <c r="C7" s="2" t="s">
        <v>122</v>
      </c>
      <c r="D7" s="1">
        <v>795</v>
      </c>
      <c r="E7" s="1">
        <v>107</v>
      </c>
      <c r="F7" s="1" t="s">
        <v>232</v>
      </c>
      <c r="M7" s="1"/>
    </row>
    <row r="8" spans="1:14" x14ac:dyDescent="0.25">
      <c r="A8" s="3" t="s">
        <v>117</v>
      </c>
      <c r="B8" s="3" t="s">
        <v>118</v>
      </c>
      <c r="C8" s="2" t="s">
        <v>123</v>
      </c>
      <c r="D8" s="1">
        <v>1254</v>
      </c>
      <c r="E8" s="1">
        <v>222</v>
      </c>
      <c r="F8" s="1" t="s">
        <v>232</v>
      </c>
      <c r="M8" s="1"/>
    </row>
    <row r="9" spans="1:14" x14ac:dyDescent="0.25">
      <c r="A9" s="3" t="s">
        <v>117</v>
      </c>
      <c r="B9" s="3" t="s">
        <v>118</v>
      </c>
      <c r="C9" s="2" t="s">
        <v>124</v>
      </c>
      <c r="D9" s="1">
        <v>726</v>
      </c>
      <c r="E9" s="1">
        <v>62</v>
      </c>
      <c r="F9" s="1" t="s">
        <v>232</v>
      </c>
      <c r="M9" s="1"/>
    </row>
    <row r="10" spans="1:14" x14ac:dyDescent="0.25">
      <c r="A10" s="3" t="s">
        <v>117</v>
      </c>
      <c r="B10" s="3" t="s">
        <v>118</v>
      </c>
      <c r="C10" s="2" t="s">
        <v>125</v>
      </c>
      <c r="D10" s="1">
        <v>4957</v>
      </c>
      <c r="E10" s="1">
        <v>1767</v>
      </c>
      <c r="F10" s="1" t="s">
        <v>232</v>
      </c>
      <c r="M10" s="1"/>
    </row>
    <row r="11" spans="1:14" x14ac:dyDescent="0.25">
      <c r="A11" s="3" t="s">
        <v>117</v>
      </c>
      <c r="B11" s="3" t="s">
        <v>126</v>
      </c>
      <c r="C11" s="2" t="s">
        <v>127</v>
      </c>
      <c r="D11" s="1">
        <v>734</v>
      </c>
      <c r="E11" s="1">
        <v>53</v>
      </c>
      <c r="F11" s="1" t="s">
        <v>232</v>
      </c>
      <c r="M11" s="1"/>
    </row>
    <row r="12" spans="1:14" x14ac:dyDescent="0.25">
      <c r="A12" s="3" t="s">
        <v>117</v>
      </c>
      <c r="B12" s="3" t="s">
        <v>126</v>
      </c>
      <c r="C12" s="2" t="s">
        <v>128</v>
      </c>
      <c r="D12" s="1">
        <v>237</v>
      </c>
      <c r="E12" s="1">
        <v>1174</v>
      </c>
      <c r="F12" s="5" t="s">
        <v>230</v>
      </c>
      <c r="M12" s="1"/>
    </row>
    <row r="13" spans="1:14" x14ac:dyDescent="0.25">
      <c r="A13" s="3" t="s">
        <v>117</v>
      </c>
      <c r="B13" s="3" t="s">
        <v>126</v>
      </c>
      <c r="C13" s="2" t="s">
        <v>129</v>
      </c>
      <c r="D13" s="1">
        <v>481</v>
      </c>
      <c r="E13" s="1">
        <v>1738</v>
      </c>
      <c r="F13" s="5" t="s">
        <v>230</v>
      </c>
      <c r="M13" s="1"/>
    </row>
    <row r="14" spans="1:14" x14ac:dyDescent="0.25">
      <c r="A14" s="3" t="s">
        <v>117</v>
      </c>
      <c r="B14" s="3" t="s">
        <v>126</v>
      </c>
      <c r="C14" s="2" t="s">
        <v>130</v>
      </c>
      <c r="D14" s="1">
        <v>1566</v>
      </c>
      <c r="E14" s="1">
        <v>46</v>
      </c>
      <c r="F14" s="1" t="s">
        <v>232</v>
      </c>
      <c r="M14" s="1"/>
    </row>
    <row r="15" spans="1:14" x14ac:dyDescent="0.25">
      <c r="A15" s="3" t="s">
        <v>117</v>
      </c>
      <c r="B15" s="3" t="s">
        <v>126</v>
      </c>
      <c r="C15" s="2" t="s">
        <v>131</v>
      </c>
      <c r="D15" s="1">
        <v>744</v>
      </c>
      <c r="E15" s="1">
        <v>9002</v>
      </c>
      <c r="F15" s="5" t="s">
        <v>230</v>
      </c>
      <c r="M15" s="1"/>
    </row>
    <row r="16" spans="1:14" x14ac:dyDescent="0.25">
      <c r="A16" s="3" t="s">
        <v>117</v>
      </c>
      <c r="B16" s="3" t="s">
        <v>126</v>
      </c>
      <c r="C16" s="2" t="s">
        <v>132</v>
      </c>
      <c r="D16" s="1">
        <v>146</v>
      </c>
      <c r="E16" s="1">
        <v>150</v>
      </c>
      <c r="F16" s="1" t="s">
        <v>232</v>
      </c>
      <c r="M16" s="1"/>
    </row>
    <row r="17" spans="1:13" x14ac:dyDescent="0.25">
      <c r="A17" s="3" t="s">
        <v>117</v>
      </c>
      <c r="B17" s="3" t="s">
        <v>126</v>
      </c>
      <c r="C17" s="2" t="s">
        <v>133</v>
      </c>
      <c r="D17" s="1">
        <v>1485</v>
      </c>
      <c r="E17" s="1">
        <v>1529</v>
      </c>
      <c r="F17" s="1" t="s">
        <v>232</v>
      </c>
      <c r="M17" s="1"/>
    </row>
    <row r="18" spans="1:13" x14ac:dyDescent="0.25">
      <c r="A18" s="3" t="s">
        <v>117</v>
      </c>
      <c r="B18" s="3" t="s">
        <v>126</v>
      </c>
      <c r="C18" s="2" t="s">
        <v>134</v>
      </c>
      <c r="D18" s="1">
        <v>2378</v>
      </c>
      <c r="E18" s="1">
        <v>866</v>
      </c>
      <c r="F18" s="5" t="s">
        <v>230</v>
      </c>
      <c r="M18" s="1"/>
    </row>
    <row r="19" spans="1:13" x14ac:dyDescent="0.25">
      <c r="A19" s="3" t="s">
        <v>117</v>
      </c>
      <c r="B19" s="3" t="s">
        <v>126</v>
      </c>
      <c r="C19" s="2" t="s">
        <v>135</v>
      </c>
      <c r="D19" s="1">
        <v>1601</v>
      </c>
      <c r="E19" s="1">
        <v>10008</v>
      </c>
      <c r="F19" s="1" t="s">
        <v>232</v>
      </c>
      <c r="M19" s="1"/>
    </row>
    <row r="20" spans="1:13" x14ac:dyDescent="0.25">
      <c r="A20" s="3" t="s">
        <v>117</v>
      </c>
      <c r="B20" s="3" t="s">
        <v>126</v>
      </c>
      <c r="C20" s="2" t="s">
        <v>136</v>
      </c>
      <c r="D20" s="1">
        <v>337</v>
      </c>
      <c r="E20" s="1">
        <v>1655</v>
      </c>
      <c r="F20" s="1" t="s">
        <v>232</v>
      </c>
      <c r="M20" s="1"/>
    </row>
    <row r="21" spans="1:13" x14ac:dyDescent="0.25">
      <c r="A21" s="3" t="s">
        <v>117</v>
      </c>
      <c r="B21" s="3" t="s">
        <v>126</v>
      </c>
      <c r="C21" s="2" t="s">
        <v>137</v>
      </c>
      <c r="D21" s="1">
        <v>150</v>
      </c>
      <c r="E21" s="1">
        <v>205</v>
      </c>
      <c r="F21" s="1" t="s">
        <v>232</v>
      </c>
      <c r="M21" s="1"/>
    </row>
    <row r="22" spans="1:13" x14ac:dyDescent="0.25">
      <c r="A22" s="3" t="s">
        <v>117</v>
      </c>
      <c r="B22" s="3" t="s">
        <v>126</v>
      </c>
      <c r="C22" s="2" t="s">
        <v>138</v>
      </c>
      <c r="D22" s="1">
        <v>2044</v>
      </c>
      <c r="E22" s="1">
        <v>901</v>
      </c>
      <c r="F22" s="5" t="s">
        <v>230</v>
      </c>
      <c r="M22" s="1"/>
    </row>
    <row r="23" spans="1:13" x14ac:dyDescent="0.25">
      <c r="A23" s="3" t="s">
        <v>117</v>
      </c>
      <c r="B23" s="3" t="s">
        <v>126</v>
      </c>
      <c r="C23" s="2" t="s">
        <v>139</v>
      </c>
      <c r="D23" s="1">
        <v>3391</v>
      </c>
      <c r="E23" s="1">
        <v>673</v>
      </c>
      <c r="F23" s="1" t="s">
        <v>232</v>
      </c>
      <c r="M23" s="1"/>
    </row>
    <row r="24" spans="1:13" x14ac:dyDescent="0.25">
      <c r="A24" s="3" t="s">
        <v>117</v>
      </c>
      <c r="B24" s="3" t="s">
        <v>126</v>
      </c>
      <c r="C24" s="2" t="s">
        <v>141</v>
      </c>
      <c r="D24" s="1">
        <v>406</v>
      </c>
      <c r="E24" s="1">
        <v>1770</v>
      </c>
      <c r="F24" s="1" t="s">
        <v>232</v>
      </c>
      <c r="M24" s="1"/>
    </row>
    <row r="25" spans="1:13" x14ac:dyDescent="0.25">
      <c r="A25" s="3" t="s">
        <v>117</v>
      </c>
      <c r="B25" s="3" t="s">
        <v>126</v>
      </c>
      <c r="C25" s="2" t="s">
        <v>142</v>
      </c>
      <c r="D25" s="1">
        <v>1142</v>
      </c>
      <c r="E25" s="1">
        <v>183</v>
      </c>
      <c r="F25" s="1" t="s">
        <v>232</v>
      </c>
      <c r="M25" s="1"/>
    </row>
    <row r="26" spans="1:13" x14ac:dyDescent="0.25">
      <c r="A26" s="3" t="s">
        <v>117</v>
      </c>
      <c r="B26" s="3" t="s">
        <v>126</v>
      </c>
      <c r="C26" s="2" t="s">
        <v>143</v>
      </c>
      <c r="D26" s="1">
        <v>2403</v>
      </c>
      <c r="E26" s="1">
        <v>858</v>
      </c>
      <c r="F26" s="5" t="s">
        <v>230</v>
      </c>
      <c r="M26" s="1"/>
    </row>
    <row r="27" spans="1:13" x14ac:dyDescent="0.25">
      <c r="A27" s="3" t="s">
        <v>117</v>
      </c>
      <c r="B27" s="3" t="s">
        <v>126</v>
      </c>
      <c r="C27" s="2" t="s">
        <v>144</v>
      </c>
      <c r="D27" s="1">
        <v>2155</v>
      </c>
      <c r="E27" s="1">
        <v>2655</v>
      </c>
      <c r="F27" s="5" t="s">
        <v>230</v>
      </c>
      <c r="M27" s="1"/>
    </row>
    <row r="28" spans="1:13" x14ac:dyDescent="0.25">
      <c r="A28" s="3" t="s">
        <v>117</v>
      </c>
      <c r="B28" s="3" t="s">
        <v>126</v>
      </c>
      <c r="C28" s="2" t="s">
        <v>145</v>
      </c>
      <c r="D28" s="1">
        <v>1203</v>
      </c>
      <c r="E28" s="1">
        <v>284</v>
      </c>
      <c r="F28" s="1" t="s">
        <v>232</v>
      </c>
      <c r="M28" s="1"/>
    </row>
    <row r="29" spans="1:13" x14ac:dyDescent="0.25">
      <c r="A29" s="3" t="s">
        <v>117</v>
      </c>
      <c r="B29" s="3" t="s">
        <v>126</v>
      </c>
      <c r="C29" s="2" t="s">
        <v>146</v>
      </c>
      <c r="D29" s="1">
        <v>954</v>
      </c>
      <c r="E29" s="1">
        <v>148</v>
      </c>
      <c r="F29" s="1" t="s">
        <v>232</v>
      </c>
      <c r="M29" s="1"/>
    </row>
    <row r="30" spans="1:13" x14ac:dyDescent="0.25">
      <c r="A30" s="3" t="s">
        <v>117</v>
      </c>
      <c r="B30" s="3" t="s">
        <v>126</v>
      </c>
      <c r="C30" s="2" t="s">
        <v>147</v>
      </c>
      <c r="D30" s="1">
        <v>2492</v>
      </c>
      <c r="E30" s="1">
        <v>279</v>
      </c>
      <c r="F30" s="1" t="s">
        <v>232</v>
      </c>
      <c r="M30" s="1"/>
    </row>
    <row r="31" spans="1:13" x14ac:dyDescent="0.25">
      <c r="A31" s="3" t="s">
        <v>117</v>
      </c>
      <c r="B31" s="3" t="s">
        <v>126</v>
      </c>
      <c r="C31" s="2" t="s">
        <v>148</v>
      </c>
      <c r="D31" s="1">
        <v>1946</v>
      </c>
      <c r="E31" s="1">
        <v>150</v>
      </c>
      <c r="F31" s="1" t="s">
        <v>232</v>
      </c>
      <c r="M31" s="1"/>
    </row>
    <row r="32" spans="1:13" x14ac:dyDescent="0.25">
      <c r="A32" s="3" t="s">
        <v>117</v>
      </c>
      <c r="B32" s="3" t="s">
        <v>149</v>
      </c>
      <c r="C32" s="2" t="s">
        <v>150</v>
      </c>
      <c r="D32" s="1">
        <v>4106</v>
      </c>
      <c r="E32" s="1">
        <v>8310</v>
      </c>
      <c r="F32" s="5" t="s">
        <v>230</v>
      </c>
      <c r="M32" s="1">
        <v>0</v>
      </c>
    </row>
    <row r="33" spans="1:13" x14ac:dyDescent="0.25">
      <c r="A33" s="3" t="s">
        <v>117</v>
      </c>
      <c r="B33" s="3" t="s">
        <v>149</v>
      </c>
      <c r="C33" s="2" t="s">
        <v>151</v>
      </c>
      <c r="D33" s="1">
        <v>1725</v>
      </c>
      <c r="E33" s="1">
        <v>6282</v>
      </c>
      <c r="F33" s="5" t="s">
        <v>230</v>
      </c>
      <c r="M33" s="1">
        <v>0</v>
      </c>
    </row>
    <row r="34" spans="1:13" x14ac:dyDescent="0.25">
      <c r="A34" s="3" t="s">
        <v>117</v>
      </c>
      <c r="B34" s="3" t="s">
        <v>149</v>
      </c>
      <c r="C34" s="2" t="s">
        <v>152</v>
      </c>
      <c r="D34" s="1">
        <v>3263</v>
      </c>
      <c r="E34" s="1">
        <v>4365</v>
      </c>
      <c r="F34" s="1" t="s">
        <v>232</v>
      </c>
      <c r="M34" s="1"/>
    </row>
    <row r="35" spans="1:13" x14ac:dyDescent="0.25">
      <c r="A35" s="3" t="s">
        <v>117</v>
      </c>
      <c r="B35" s="3" t="s">
        <v>149</v>
      </c>
      <c r="C35" s="2" t="s">
        <v>153</v>
      </c>
      <c r="D35" s="1">
        <v>4113</v>
      </c>
      <c r="E35" s="1">
        <v>1077</v>
      </c>
      <c r="F35" s="5" t="s">
        <v>230</v>
      </c>
      <c r="M35" s="1">
        <v>0</v>
      </c>
    </row>
    <row r="36" spans="1:13" x14ac:dyDescent="0.25">
      <c r="A36" s="3" t="s">
        <v>117</v>
      </c>
      <c r="B36" s="3" t="s">
        <v>149</v>
      </c>
      <c r="C36" s="2" t="s">
        <v>154</v>
      </c>
      <c r="D36" s="1">
        <v>4462</v>
      </c>
      <c r="E36" s="1">
        <v>3000</v>
      </c>
      <c r="F36" s="5" t="s">
        <v>230</v>
      </c>
      <c r="M36" s="1">
        <v>0</v>
      </c>
    </row>
    <row r="37" spans="1:13" x14ac:dyDescent="0.25">
      <c r="A37" s="3" t="s">
        <v>117</v>
      </c>
      <c r="B37" s="3" t="s">
        <v>149</v>
      </c>
      <c r="C37" s="2" t="s">
        <v>155</v>
      </c>
      <c r="D37" s="1">
        <v>2866</v>
      </c>
      <c r="E37" s="1">
        <v>4711</v>
      </c>
      <c r="F37" s="1" t="s">
        <v>232</v>
      </c>
      <c r="M37" s="1"/>
    </row>
    <row r="38" spans="1:13" x14ac:dyDescent="0.25">
      <c r="A38" s="3" t="s">
        <v>117</v>
      </c>
      <c r="B38" s="3" t="s">
        <v>149</v>
      </c>
      <c r="C38" s="2" t="s">
        <v>156</v>
      </c>
      <c r="D38" s="1">
        <v>5248</v>
      </c>
      <c r="E38" s="1">
        <v>7189</v>
      </c>
      <c r="F38" s="5" t="s">
        <v>230</v>
      </c>
      <c r="M38" s="1">
        <v>0</v>
      </c>
    </row>
    <row r="39" spans="1:13" x14ac:dyDescent="0.25">
      <c r="A39" s="3" t="s">
        <v>117</v>
      </c>
      <c r="B39" s="3" t="s">
        <v>149</v>
      </c>
      <c r="C39" s="2" t="s">
        <v>157</v>
      </c>
      <c r="D39" s="1">
        <v>2447</v>
      </c>
      <c r="E39" s="1">
        <v>2283</v>
      </c>
      <c r="F39" s="1" t="s">
        <v>232</v>
      </c>
      <c r="M39" s="1"/>
    </row>
    <row r="40" spans="1:13" x14ac:dyDescent="0.25">
      <c r="A40" s="3" t="s">
        <v>117</v>
      </c>
      <c r="B40" s="3" t="s">
        <v>149</v>
      </c>
      <c r="C40" s="2" t="s">
        <v>158</v>
      </c>
      <c r="D40" s="1">
        <v>2222</v>
      </c>
      <c r="E40" s="1">
        <v>3516</v>
      </c>
      <c r="F40" s="1" t="s">
        <v>232</v>
      </c>
      <c r="M40" s="1"/>
    </row>
    <row r="41" spans="1:13" x14ac:dyDescent="0.25">
      <c r="A41" s="3" t="s">
        <v>117</v>
      </c>
      <c r="B41" s="3" t="s">
        <v>149</v>
      </c>
      <c r="C41" s="2" t="s">
        <v>159</v>
      </c>
      <c r="D41" s="1">
        <v>6882</v>
      </c>
      <c r="E41" s="1">
        <v>5681</v>
      </c>
      <c r="F41" s="5" t="s">
        <v>230</v>
      </c>
      <c r="M41" s="1"/>
    </row>
    <row r="42" spans="1:13" x14ac:dyDescent="0.25">
      <c r="A42" s="3" t="s">
        <v>117</v>
      </c>
      <c r="B42" s="3" t="s">
        <v>149</v>
      </c>
      <c r="C42" s="2" t="s">
        <v>160</v>
      </c>
      <c r="D42" s="1">
        <v>15666</v>
      </c>
      <c r="E42" s="1">
        <v>6215</v>
      </c>
      <c r="F42" s="1" t="s">
        <v>232</v>
      </c>
      <c r="M42" s="1"/>
    </row>
    <row r="43" spans="1:13" x14ac:dyDescent="0.25">
      <c r="A43" s="3" t="s">
        <v>117</v>
      </c>
      <c r="B43" s="3" t="s">
        <v>149</v>
      </c>
      <c r="C43" s="2" t="s">
        <v>161</v>
      </c>
      <c r="D43" s="1">
        <v>2182</v>
      </c>
      <c r="E43" s="1">
        <v>5887</v>
      </c>
      <c r="F43" s="5" t="s">
        <v>230</v>
      </c>
      <c r="M43" s="1">
        <v>4953</v>
      </c>
    </row>
    <row r="44" spans="1:13" x14ac:dyDescent="0.25">
      <c r="A44" s="3" t="s">
        <v>117</v>
      </c>
      <c r="B44" s="3" t="s">
        <v>149</v>
      </c>
      <c r="C44" s="2" t="s">
        <v>162</v>
      </c>
      <c r="D44" s="1">
        <v>7588</v>
      </c>
      <c r="E44" s="1">
        <v>3559</v>
      </c>
      <c r="F44" s="5" t="s">
        <v>230</v>
      </c>
      <c r="M44" s="1">
        <v>11147</v>
      </c>
    </row>
    <row r="45" spans="1:13" x14ac:dyDescent="0.25">
      <c r="A45" s="3" t="s">
        <v>117</v>
      </c>
      <c r="B45" s="3" t="s">
        <v>149</v>
      </c>
      <c r="C45" s="2" t="s">
        <v>163</v>
      </c>
      <c r="D45" s="1">
        <v>4572</v>
      </c>
      <c r="E45" s="1">
        <v>7514</v>
      </c>
      <c r="F45" s="1" t="s">
        <v>232</v>
      </c>
      <c r="M45" s="1"/>
    </row>
    <row r="46" spans="1:13" x14ac:dyDescent="0.25">
      <c r="A46" s="3" t="s">
        <v>117</v>
      </c>
      <c r="B46" s="3" t="s">
        <v>149</v>
      </c>
      <c r="C46" s="2" t="s">
        <v>164</v>
      </c>
      <c r="D46" s="1">
        <v>1624</v>
      </c>
      <c r="E46" s="1">
        <v>2669</v>
      </c>
      <c r="F46" s="1" t="s">
        <v>232</v>
      </c>
      <c r="M46" s="1"/>
    </row>
    <row r="47" spans="1:13" x14ac:dyDescent="0.25">
      <c r="A47" s="3" t="s">
        <v>117</v>
      </c>
      <c r="B47" s="3" t="s">
        <v>149</v>
      </c>
      <c r="C47" s="2" t="s">
        <v>165</v>
      </c>
      <c r="D47" s="1">
        <v>1602</v>
      </c>
      <c r="E47" s="1">
        <v>2633</v>
      </c>
      <c r="F47" s="1" t="s">
        <v>232</v>
      </c>
      <c r="M47" s="1"/>
    </row>
    <row r="48" spans="1:13" x14ac:dyDescent="0.25">
      <c r="A48" s="3" t="s">
        <v>117</v>
      </c>
      <c r="B48" s="3" t="s">
        <v>149</v>
      </c>
      <c r="C48" s="2" t="s">
        <v>166</v>
      </c>
      <c r="D48" s="1">
        <v>3508</v>
      </c>
      <c r="E48" s="1">
        <v>5767</v>
      </c>
      <c r="F48" s="1" t="s">
        <v>232</v>
      </c>
      <c r="M48" s="1"/>
    </row>
    <row r="49" spans="1:13" x14ac:dyDescent="0.25">
      <c r="A49" s="3" t="s">
        <v>117</v>
      </c>
      <c r="B49" s="3" t="s">
        <v>149</v>
      </c>
      <c r="C49" s="2" t="s">
        <v>167</v>
      </c>
      <c r="D49" s="1">
        <v>4117</v>
      </c>
      <c r="E49" s="1">
        <v>5536</v>
      </c>
      <c r="F49" s="5" t="s">
        <v>230</v>
      </c>
      <c r="M49" s="1"/>
    </row>
    <row r="50" spans="1:13" x14ac:dyDescent="0.25">
      <c r="A50" s="3" t="s">
        <v>117</v>
      </c>
      <c r="B50" s="3" t="s">
        <v>149</v>
      </c>
      <c r="C50" s="2" t="s">
        <v>168</v>
      </c>
      <c r="D50" s="1">
        <v>1652</v>
      </c>
      <c r="E50" s="1">
        <v>4467</v>
      </c>
      <c r="F50" s="5" t="s">
        <v>230</v>
      </c>
      <c r="M50" s="1"/>
    </row>
    <row r="51" spans="1:13" x14ac:dyDescent="0.25">
      <c r="A51" s="3" t="s">
        <v>117</v>
      </c>
      <c r="B51" s="3" t="s">
        <v>149</v>
      </c>
      <c r="C51" s="2" t="s">
        <v>169</v>
      </c>
      <c r="D51" s="1">
        <v>882</v>
      </c>
      <c r="E51" s="1">
        <v>2822</v>
      </c>
      <c r="F51" s="5" t="s">
        <v>230</v>
      </c>
      <c r="M51" s="1">
        <v>3074</v>
      </c>
    </row>
    <row r="52" spans="1:13" x14ac:dyDescent="0.25">
      <c r="A52" s="3" t="s">
        <v>117</v>
      </c>
      <c r="B52" s="3" t="s">
        <v>149</v>
      </c>
      <c r="C52" s="2" t="s">
        <v>170</v>
      </c>
      <c r="D52" s="1">
        <v>158</v>
      </c>
      <c r="E52" s="1">
        <v>9295</v>
      </c>
      <c r="F52" s="1" t="s">
        <v>232</v>
      </c>
      <c r="M52" s="1"/>
    </row>
    <row r="53" spans="1:13" x14ac:dyDescent="0.25">
      <c r="A53" s="3" t="s">
        <v>117</v>
      </c>
      <c r="B53" s="3" t="s">
        <v>149</v>
      </c>
      <c r="C53" s="2" t="s">
        <v>171</v>
      </c>
      <c r="D53" s="1">
        <v>1813</v>
      </c>
      <c r="E53" s="1">
        <v>3329</v>
      </c>
      <c r="F53" s="5" t="s">
        <v>230</v>
      </c>
      <c r="M53" s="1">
        <v>0</v>
      </c>
    </row>
    <row r="54" spans="1:13" x14ac:dyDescent="0.25">
      <c r="A54" s="3" t="s">
        <v>117</v>
      </c>
      <c r="B54" s="3" t="s">
        <v>149</v>
      </c>
      <c r="C54" s="2" t="s">
        <v>149</v>
      </c>
      <c r="D54" s="1">
        <v>6725</v>
      </c>
      <c r="E54" s="1">
        <v>2389</v>
      </c>
      <c r="F54" s="1" t="s">
        <v>232</v>
      </c>
      <c r="M54" s="1"/>
    </row>
    <row r="55" spans="1:13" x14ac:dyDescent="0.25">
      <c r="A55" s="3" t="s">
        <v>117</v>
      </c>
      <c r="B55" s="3" t="s">
        <v>149</v>
      </c>
      <c r="C55" s="2" t="s">
        <v>172</v>
      </c>
      <c r="D55" s="1">
        <v>1616</v>
      </c>
      <c r="E55" s="1">
        <v>3458</v>
      </c>
      <c r="F55" s="5" t="s">
        <v>230</v>
      </c>
      <c r="M55" s="1">
        <v>5064</v>
      </c>
    </row>
    <row r="56" spans="1:13" x14ac:dyDescent="0.25">
      <c r="A56" s="3" t="s">
        <v>117</v>
      </c>
      <c r="B56" s="3" t="s">
        <v>149</v>
      </c>
      <c r="C56" s="2" t="s">
        <v>173</v>
      </c>
      <c r="D56" s="1">
        <v>3108</v>
      </c>
      <c r="E56" s="1">
        <v>323</v>
      </c>
      <c r="F56" s="5" t="s">
        <v>230</v>
      </c>
      <c r="M56" s="1">
        <v>6771</v>
      </c>
    </row>
    <row r="57" spans="1:13" x14ac:dyDescent="0.25">
      <c r="A57" s="3" t="s">
        <v>117</v>
      </c>
      <c r="B57" s="3" t="s">
        <v>149</v>
      </c>
      <c r="C57" s="2" t="s">
        <v>174</v>
      </c>
      <c r="D57" s="1">
        <v>1372</v>
      </c>
      <c r="E57" s="1">
        <v>2264</v>
      </c>
      <c r="F57" s="1" t="s">
        <v>232</v>
      </c>
      <c r="M57" s="1"/>
    </row>
    <row r="58" spans="1:13" x14ac:dyDescent="0.25">
      <c r="A58" s="3" t="s">
        <v>117</v>
      </c>
      <c r="B58" s="3" t="s">
        <v>149</v>
      </c>
      <c r="C58" s="2" t="s">
        <v>175</v>
      </c>
      <c r="D58" s="1">
        <v>2502</v>
      </c>
      <c r="E58" s="1">
        <v>4114</v>
      </c>
      <c r="F58" s="1" t="s">
        <v>232</v>
      </c>
      <c r="M58" s="1"/>
    </row>
    <row r="59" spans="1:13" x14ac:dyDescent="0.25">
      <c r="A59" s="3" t="s">
        <v>117</v>
      </c>
      <c r="B59" s="3" t="s">
        <v>149</v>
      </c>
      <c r="C59" s="2" t="s">
        <v>176</v>
      </c>
      <c r="D59" s="1">
        <v>896</v>
      </c>
      <c r="E59" s="1">
        <v>2952</v>
      </c>
      <c r="F59" s="5" t="s">
        <v>230</v>
      </c>
      <c r="M59" s="1">
        <v>3845</v>
      </c>
    </row>
    <row r="60" spans="1:13" x14ac:dyDescent="0.25">
      <c r="A60" s="3" t="s">
        <v>117</v>
      </c>
      <c r="B60" s="3" t="s">
        <v>149</v>
      </c>
      <c r="C60" s="2" t="s">
        <v>177</v>
      </c>
      <c r="D60" s="1">
        <v>1191</v>
      </c>
      <c r="E60" s="1">
        <v>2501</v>
      </c>
      <c r="F60" s="1" t="s">
        <v>232</v>
      </c>
      <c r="M60" s="1"/>
    </row>
    <row r="61" spans="1:13" x14ac:dyDescent="0.25">
      <c r="A61" s="3" t="s">
        <v>117</v>
      </c>
      <c r="B61" s="3" t="s">
        <v>149</v>
      </c>
      <c r="C61" s="2" t="s">
        <v>178</v>
      </c>
      <c r="D61" s="1">
        <v>26549</v>
      </c>
      <c r="E61" s="1">
        <v>14132</v>
      </c>
      <c r="F61" s="1" t="s">
        <v>232</v>
      </c>
      <c r="M61" s="1"/>
    </row>
    <row r="62" spans="1:13" x14ac:dyDescent="0.25">
      <c r="A62" s="3" t="s">
        <v>117</v>
      </c>
      <c r="B62" s="3" t="s">
        <v>149</v>
      </c>
      <c r="C62" s="2" t="s">
        <v>179</v>
      </c>
      <c r="D62" s="1">
        <v>3741</v>
      </c>
      <c r="E62" s="1">
        <v>11607</v>
      </c>
      <c r="F62" s="5" t="s">
        <v>230</v>
      </c>
      <c r="M62" s="1">
        <v>17417</v>
      </c>
    </row>
    <row r="63" spans="1:13" x14ac:dyDescent="0.25">
      <c r="A63" s="3" t="s">
        <v>117</v>
      </c>
      <c r="B63" s="3" t="s">
        <v>149</v>
      </c>
      <c r="C63" s="2" t="s">
        <v>180</v>
      </c>
      <c r="D63" s="1">
        <v>4359</v>
      </c>
      <c r="E63" s="1">
        <v>7165</v>
      </c>
      <c r="F63" s="1" t="s">
        <v>232</v>
      </c>
      <c r="M63" s="1"/>
    </row>
    <row r="64" spans="1:13" x14ac:dyDescent="0.25">
      <c r="A64" s="3" t="s">
        <v>117</v>
      </c>
      <c r="B64" s="3" t="s">
        <v>149</v>
      </c>
      <c r="C64" s="2" t="s">
        <v>181</v>
      </c>
      <c r="D64" s="1">
        <v>298</v>
      </c>
      <c r="E64" s="1">
        <v>3355</v>
      </c>
      <c r="F64" s="1" t="s">
        <v>232</v>
      </c>
      <c r="M64" s="1">
        <v>0</v>
      </c>
    </row>
    <row r="65" spans="1:13" x14ac:dyDescent="0.25">
      <c r="A65" s="3" t="s">
        <v>117</v>
      </c>
      <c r="B65" s="3" t="s">
        <v>149</v>
      </c>
      <c r="C65" s="2" t="s">
        <v>182</v>
      </c>
      <c r="D65" s="1">
        <v>2003</v>
      </c>
      <c r="E65" s="1">
        <v>2960</v>
      </c>
      <c r="F65" s="1" t="s">
        <v>232</v>
      </c>
      <c r="M65" s="1"/>
    </row>
    <row r="66" spans="1:13" x14ac:dyDescent="0.25">
      <c r="A66" s="3" t="s">
        <v>117</v>
      </c>
      <c r="B66" s="3" t="s">
        <v>149</v>
      </c>
      <c r="C66" s="2" t="s">
        <v>85</v>
      </c>
      <c r="D66" s="1">
        <v>2159</v>
      </c>
      <c r="E66" s="1">
        <v>1959</v>
      </c>
      <c r="F66" s="5" t="s">
        <v>230</v>
      </c>
      <c r="M66" s="1"/>
    </row>
    <row r="67" spans="1:13" x14ac:dyDescent="0.25">
      <c r="A67" s="3" t="s">
        <v>117</v>
      </c>
      <c r="B67" s="3" t="s">
        <v>149</v>
      </c>
      <c r="C67" s="2" t="s">
        <v>111</v>
      </c>
      <c r="D67" s="1">
        <v>640</v>
      </c>
      <c r="E67" s="1">
        <v>4219</v>
      </c>
      <c r="F67" s="5" t="s">
        <v>230</v>
      </c>
      <c r="M67" s="1">
        <v>5016</v>
      </c>
    </row>
    <row r="68" spans="1:13" x14ac:dyDescent="0.25">
      <c r="A68" s="3" t="s">
        <v>117</v>
      </c>
      <c r="B68" s="3" t="s">
        <v>149</v>
      </c>
      <c r="C68" s="2" t="s">
        <v>183</v>
      </c>
      <c r="D68" s="1">
        <v>2570</v>
      </c>
      <c r="E68" s="1">
        <v>4224</v>
      </c>
      <c r="F68" s="1" t="s">
        <v>232</v>
      </c>
      <c r="M68" s="1"/>
    </row>
    <row r="69" spans="1:13" x14ac:dyDescent="0.25">
      <c r="A69" s="3" t="s">
        <v>117</v>
      </c>
      <c r="B69" s="3" t="s">
        <v>149</v>
      </c>
      <c r="C69" s="2" t="s">
        <v>184</v>
      </c>
      <c r="D69" s="1">
        <v>792</v>
      </c>
      <c r="E69" s="1">
        <v>1301</v>
      </c>
      <c r="F69" s="1" t="s">
        <v>232</v>
      </c>
      <c r="M69" s="1">
        <v>0</v>
      </c>
    </row>
    <row r="70" spans="1:13" x14ac:dyDescent="0.25">
      <c r="A70" s="3" t="s">
        <v>117</v>
      </c>
      <c r="B70" s="3" t="s">
        <v>149</v>
      </c>
      <c r="C70" s="2" t="s">
        <v>185</v>
      </c>
      <c r="D70" s="1">
        <v>46553</v>
      </c>
      <c r="E70" s="1">
        <v>12270</v>
      </c>
      <c r="F70" s="1" t="s">
        <v>232</v>
      </c>
      <c r="M70" s="1"/>
    </row>
    <row r="71" spans="1:13" x14ac:dyDescent="0.25">
      <c r="A71" s="3" t="s">
        <v>117</v>
      </c>
      <c r="B71" s="3" t="s">
        <v>149</v>
      </c>
      <c r="C71" s="2" t="s">
        <v>186</v>
      </c>
      <c r="D71" s="1">
        <v>42</v>
      </c>
      <c r="E71" s="1">
        <v>165</v>
      </c>
      <c r="F71" s="5" t="s">
        <v>230</v>
      </c>
      <c r="M71" s="1">
        <v>207</v>
      </c>
    </row>
    <row r="72" spans="1:13" x14ac:dyDescent="0.25">
      <c r="A72" s="3" t="s">
        <v>117</v>
      </c>
      <c r="B72" s="3" t="s">
        <v>149</v>
      </c>
      <c r="C72" s="2" t="s">
        <v>187</v>
      </c>
      <c r="D72" s="1">
        <v>1250</v>
      </c>
      <c r="E72" s="1">
        <v>3528</v>
      </c>
      <c r="F72" s="5" t="s">
        <v>230</v>
      </c>
      <c r="M72" s="1">
        <v>4822</v>
      </c>
    </row>
    <row r="73" spans="1:13" x14ac:dyDescent="0.25">
      <c r="A73" s="3" t="s">
        <v>117</v>
      </c>
      <c r="B73" s="3" t="s">
        <v>149</v>
      </c>
      <c r="C73" s="2" t="s">
        <v>188</v>
      </c>
      <c r="D73" s="1">
        <v>699</v>
      </c>
      <c r="E73" s="1">
        <v>1060</v>
      </c>
      <c r="F73" s="5" t="s">
        <v>230</v>
      </c>
      <c r="M73" s="1">
        <v>0</v>
      </c>
    </row>
    <row r="74" spans="1:13" x14ac:dyDescent="0.25">
      <c r="A74" s="3" t="s">
        <v>117</v>
      </c>
      <c r="B74" s="3" t="s">
        <v>149</v>
      </c>
      <c r="C74" s="2" t="s">
        <v>189</v>
      </c>
      <c r="D74" s="1">
        <v>3123</v>
      </c>
      <c r="E74" s="1">
        <v>5136</v>
      </c>
      <c r="F74" s="1" t="s">
        <v>232</v>
      </c>
      <c r="M74" s="1"/>
    </row>
    <row r="75" spans="1:13" x14ac:dyDescent="0.25">
      <c r="A75" s="3" t="s">
        <v>117</v>
      </c>
      <c r="B75" s="3" t="s">
        <v>190</v>
      </c>
      <c r="C75" s="2" t="s">
        <v>191</v>
      </c>
      <c r="D75" s="1">
        <v>1019</v>
      </c>
      <c r="E75" s="1">
        <v>150</v>
      </c>
      <c r="F75" s="1" t="s">
        <v>232</v>
      </c>
      <c r="M75" s="1"/>
    </row>
    <row r="76" spans="1:13" x14ac:dyDescent="0.25">
      <c r="A76" s="3" t="s">
        <v>117</v>
      </c>
      <c r="B76" s="3" t="s">
        <v>190</v>
      </c>
      <c r="C76" s="2" t="s">
        <v>192</v>
      </c>
      <c r="D76" s="1">
        <v>0</v>
      </c>
      <c r="E76" s="1">
        <v>1161</v>
      </c>
      <c r="F76" s="1" t="s">
        <v>232</v>
      </c>
      <c r="M76" s="1"/>
    </row>
    <row r="77" spans="1:13" x14ac:dyDescent="0.25">
      <c r="A77" s="3" t="s">
        <v>117</v>
      </c>
      <c r="B77" s="3" t="s">
        <v>190</v>
      </c>
      <c r="C77" s="2" t="s">
        <v>193</v>
      </c>
      <c r="D77" s="1">
        <v>1127</v>
      </c>
      <c r="E77" s="1">
        <v>33</v>
      </c>
      <c r="F77" s="1" t="s">
        <v>232</v>
      </c>
      <c r="M77" s="1"/>
    </row>
    <row r="78" spans="1:13" x14ac:dyDescent="0.25">
      <c r="A78" s="3" t="s">
        <v>117</v>
      </c>
      <c r="B78" s="3" t="s">
        <v>190</v>
      </c>
      <c r="C78" s="2" t="s">
        <v>194</v>
      </c>
      <c r="D78" s="1">
        <v>658</v>
      </c>
      <c r="E78" s="1">
        <v>0</v>
      </c>
      <c r="F78" s="1" t="s">
        <v>232</v>
      </c>
      <c r="M78" s="1"/>
    </row>
    <row r="79" spans="1:13" x14ac:dyDescent="0.25">
      <c r="A79" s="3" t="s">
        <v>117</v>
      </c>
      <c r="B79" s="3" t="s">
        <v>190</v>
      </c>
      <c r="C79" s="2" t="s">
        <v>195</v>
      </c>
      <c r="D79" s="1">
        <v>858</v>
      </c>
      <c r="E79" s="1">
        <v>2272</v>
      </c>
      <c r="F79" s="1" t="s">
        <v>232</v>
      </c>
      <c r="M79" s="1"/>
    </row>
    <row r="80" spans="1:13" x14ac:dyDescent="0.25">
      <c r="A80" s="3" t="s">
        <v>117</v>
      </c>
      <c r="B80" s="3" t="s">
        <v>190</v>
      </c>
      <c r="C80" s="2" t="s">
        <v>196</v>
      </c>
      <c r="D80" s="1">
        <v>32</v>
      </c>
      <c r="E80" s="1">
        <v>2</v>
      </c>
      <c r="F80" s="1" t="s">
        <v>232</v>
      </c>
      <c r="M80" s="1"/>
    </row>
    <row r="81" spans="1:13" x14ac:dyDescent="0.25">
      <c r="A81" s="3" t="s">
        <v>117</v>
      </c>
      <c r="B81" s="3" t="s">
        <v>190</v>
      </c>
      <c r="C81" s="2" t="s">
        <v>197</v>
      </c>
      <c r="D81" s="1">
        <v>915</v>
      </c>
      <c r="E81" s="1">
        <v>55</v>
      </c>
      <c r="F81" s="1" t="s">
        <v>232</v>
      </c>
      <c r="M81" s="1"/>
    </row>
    <row r="82" spans="1:13" x14ac:dyDescent="0.25">
      <c r="A82" s="3" t="s">
        <v>117</v>
      </c>
      <c r="B82" s="3" t="s">
        <v>190</v>
      </c>
      <c r="C82" s="2" t="s">
        <v>198</v>
      </c>
      <c r="D82" s="1">
        <v>768</v>
      </c>
      <c r="E82" s="1">
        <v>565</v>
      </c>
      <c r="F82" s="1" t="s">
        <v>232</v>
      </c>
      <c r="M82" s="1"/>
    </row>
    <row r="83" spans="1:13" x14ac:dyDescent="0.25">
      <c r="A83" s="3" t="s">
        <v>117</v>
      </c>
      <c r="B83" s="3" t="s">
        <v>190</v>
      </c>
      <c r="C83" s="2" t="s">
        <v>199</v>
      </c>
      <c r="D83" s="1">
        <v>856</v>
      </c>
      <c r="E83" s="1">
        <v>81</v>
      </c>
      <c r="F83" s="1" t="s">
        <v>232</v>
      </c>
      <c r="M83" s="1"/>
    </row>
    <row r="84" spans="1:13" x14ac:dyDescent="0.25">
      <c r="A84" s="3" t="s">
        <v>117</v>
      </c>
      <c r="B84" s="3" t="s">
        <v>190</v>
      </c>
      <c r="C84" s="2" t="s">
        <v>200</v>
      </c>
      <c r="D84" s="1">
        <v>87</v>
      </c>
      <c r="E84" s="1">
        <v>2</v>
      </c>
      <c r="F84" s="1" t="s">
        <v>232</v>
      </c>
      <c r="M84" s="1"/>
    </row>
    <row r="85" spans="1:13" x14ac:dyDescent="0.25">
      <c r="A85" s="3" t="s">
        <v>117</v>
      </c>
      <c r="B85" s="3" t="s">
        <v>190</v>
      </c>
      <c r="C85" s="2" t="s">
        <v>201</v>
      </c>
      <c r="D85" s="1">
        <v>3002</v>
      </c>
      <c r="E85" s="1">
        <v>1155</v>
      </c>
      <c r="F85" s="1" t="s">
        <v>232</v>
      </c>
      <c r="M85" s="1"/>
    </row>
    <row r="86" spans="1:13" x14ac:dyDescent="0.25">
      <c r="A86" s="3" t="s">
        <v>117</v>
      </c>
      <c r="B86" s="3" t="s">
        <v>190</v>
      </c>
      <c r="C86" s="2" t="s">
        <v>202</v>
      </c>
      <c r="D86" s="1">
        <v>87</v>
      </c>
      <c r="E86" s="1">
        <v>56</v>
      </c>
      <c r="F86" s="1" t="s">
        <v>232</v>
      </c>
      <c r="M86" s="1"/>
    </row>
    <row r="87" spans="1:13" x14ac:dyDescent="0.25">
      <c r="A87" s="3" t="s">
        <v>117</v>
      </c>
      <c r="B87" s="3" t="s">
        <v>190</v>
      </c>
      <c r="C87" s="2" t="s">
        <v>203</v>
      </c>
      <c r="D87" s="1">
        <v>1314</v>
      </c>
      <c r="E87" s="1">
        <v>248</v>
      </c>
      <c r="F87" s="1" t="s">
        <v>232</v>
      </c>
      <c r="M87" s="1"/>
    </row>
    <row r="88" spans="1:13" x14ac:dyDescent="0.25">
      <c r="A88" s="3" t="s">
        <v>117</v>
      </c>
      <c r="B88" s="3" t="s">
        <v>190</v>
      </c>
      <c r="C88" s="2" t="s">
        <v>204</v>
      </c>
      <c r="D88" s="1">
        <v>1508</v>
      </c>
      <c r="E88" s="1">
        <v>304</v>
      </c>
      <c r="F88" s="1" t="s">
        <v>232</v>
      </c>
      <c r="M88" s="1"/>
    </row>
    <row r="89" spans="1:13" x14ac:dyDescent="0.25">
      <c r="A89" s="3" t="s">
        <v>117</v>
      </c>
      <c r="B89" s="3" t="s">
        <v>205</v>
      </c>
      <c r="C89" s="2" t="s">
        <v>206</v>
      </c>
      <c r="D89" s="1">
        <v>281</v>
      </c>
      <c r="E89" s="1">
        <v>20</v>
      </c>
      <c r="F89" s="1" t="s">
        <v>232</v>
      </c>
      <c r="M89" s="1"/>
    </row>
    <row r="90" spans="1:13" x14ac:dyDescent="0.25">
      <c r="A90" s="3" t="s">
        <v>117</v>
      </c>
      <c r="B90" s="3" t="s">
        <v>205</v>
      </c>
      <c r="C90" s="2" t="s">
        <v>207</v>
      </c>
      <c r="D90" s="1">
        <v>952</v>
      </c>
      <c r="E90" s="1">
        <v>110</v>
      </c>
      <c r="F90" s="1" t="s">
        <v>232</v>
      </c>
      <c r="M90" s="1"/>
    </row>
    <row r="91" spans="1:13" x14ac:dyDescent="0.25">
      <c r="A91" s="3" t="s">
        <v>117</v>
      </c>
      <c r="B91" s="3" t="s">
        <v>205</v>
      </c>
      <c r="C91" s="2" t="s">
        <v>208</v>
      </c>
      <c r="D91" s="1">
        <v>165</v>
      </c>
      <c r="E91" s="1">
        <v>25</v>
      </c>
      <c r="F91" s="1" t="s">
        <v>232</v>
      </c>
      <c r="M91" s="1"/>
    </row>
    <row r="92" spans="1:13" x14ac:dyDescent="0.25">
      <c r="A92" s="3" t="s">
        <v>117</v>
      </c>
      <c r="B92" s="3" t="s">
        <v>205</v>
      </c>
      <c r="C92" s="2" t="s">
        <v>209</v>
      </c>
      <c r="D92" s="1">
        <v>1186</v>
      </c>
      <c r="E92" s="1">
        <v>178</v>
      </c>
      <c r="F92" s="1" t="s">
        <v>232</v>
      </c>
      <c r="M92" s="1"/>
    </row>
    <row r="93" spans="1:13" x14ac:dyDescent="0.25">
      <c r="A93" s="3" t="s">
        <v>117</v>
      </c>
      <c r="B93" s="3" t="s">
        <v>205</v>
      </c>
      <c r="C93" s="2" t="s">
        <v>210</v>
      </c>
      <c r="D93" s="1">
        <v>809</v>
      </c>
      <c r="E93" s="1">
        <v>116</v>
      </c>
      <c r="F93" s="1" t="s">
        <v>232</v>
      </c>
      <c r="M93" s="1"/>
    </row>
    <row r="94" spans="1:13" x14ac:dyDescent="0.25">
      <c r="A94" s="3" t="s">
        <v>117</v>
      </c>
      <c r="B94" s="3" t="s">
        <v>205</v>
      </c>
      <c r="C94" s="2" t="s">
        <v>211</v>
      </c>
      <c r="D94" s="1">
        <v>263</v>
      </c>
      <c r="E94" s="1">
        <v>11</v>
      </c>
      <c r="F94" s="1" t="s">
        <v>232</v>
      </c>
      <c r="M94" s="1"/>
    </row>
    <row r="95" spans="1:13" x14ac:dyDescent="0.25">
      <c r="A95" s="3" t="s">
        <v>117</v>
      </c>
      <c r="B95" s="3" t="s">
        <v>205</v>
      </c>
      <c r="C95" s="2" t="s">
        <v>106</v>
      </c>
      <c r="D95" s="1">
        <v>704</v>
      </c>
      <c r="E95" s="1">
        <v>25</v>
      </c>
      <c r="F95" s="1" t="s">
        <v>232</v>
      </c>
      <c r="M95" s="1"/>
    </row>
    <row r="96" spans="1:13" x14ac:dyDescent="0.25">
      <c r="A96" s="3" t="s">
        <v>117</v>
      </c>
      <c r="B96" s="3" t="s">
        <v>205</v>
      </c>
      <c r="C96" s="2" t="s">
        <v>212</v>
      </c>
      <c r="D96" s="1">
        <v>18</v>
      </c>
      <c r="E96" s="1">
        <v>2</v>
      </c>
      <c r="F96" s="1" t="s">
        <v>232</v>
      </c>
      <c r="M96" s="1"/>
    </row>
    <row r="97" spans="1:13" x14ac:dyDescent="0.25">
      <c r="A97" s="3" t="s">
        <v>117</v>
      </c>
      <c r="B97" s="3" t="s">
        <v>205</v>
      </c>
      <c r="C97" s="2" t="s">
        <v>213</v>
      </c>
      <c r="D97" s="1">
        <v>222</v>
      </c>
      <c r="E97" s="1">
        <v>16</v>
      </c>
      <c r="F97" s="1" t="s">
        <v>232</v>
      </c>
      <c r="M97" s="1"/>
    </row>
    <row r="98" spans="1:13" x14ac:dyDescent="0.25">
      <c r="A98" s="3" t="s">
        <v>117</v>
      </c>
      <c r="B98" s="3" t="s">
        <v>205</v>
      </c>
      <c r="C98" s="2" t="s">
        <v>214</v>
      </c>
      <c r="D98" s="1">
        <v>314</v>
      </c>
      <c r="E98" s="1">
        <v>13</v>
      </c>
      <c r="F98" s="1" t="s">
        <v>232</v>
      </c>
      <c r="M98" s="1"/>
    </row>
    <row r="99" spans="1:13" x14ac:dyDescent="0.25">
      <c r="A99" s="3" t="s">
        <v>117</v>
      </c>
      <c r="B99" s="3" t="s">
        <v>205</v>
      </c>
      <c r="C99" s="2" t="s">
        <v>215</v>
      </c>
      <c r="D99" s="1">
        <v>167</v>
      </c>
      <c r="E99" s="1">
        <v>13</v>
      </c>
      <c r="F99" s="1" t="s">
        <v>232</v>
      </c>
      <c r="M99" s="1"/>
    </row>
    <row r="100" spans="1:13" x14ac:dyDescent="0.25">
      <c r="A100" s="3" t="s">
        <v>117</v>
      </c>
      <c r="B100" s="3" t="s">
        <v>205</v>
      </c>
      <c r="C100" s="2" t="s">
        <v>216</v>
      </c>
      <c r="D100" s="1">
        <v>149</v>
      </c>
      <c r="E100" s="1">
        <v>13</v>
      </c>
      <c r="F100" s="1" t="s">
        <v>232</v>
      </c>
      <c r="M100" s="1"/>
    </row>
    <row r="101" spans="1:13" x14ac:dyDescent="0.25">
      <c r="A101" s="3" t="s">
        <v>117</v>
      </c>
      <c r="B101" s="3" t="s">
        <v>205</v>
      </c>
      <c r="C101" s="2" t="s">
        <v>217</v>
      </c>
      <c r="D101" s="1">
        <v>772</v>
      </c>
      <c r="E101" s="1">
        <v>27</v>
      </c>
      <c r="F101" s="1" t="s">
        <v>232</v>
      </c>
      <c r="M101" s="1"/>
    </row>
    <row r="102" spans="1:13" x14ac:dyDescent="0.25">
      <c r="A102" s="3" t="s">
        <v>117</v>
      </c>
      <c r="B102" s="3" t="s">
        <v>205</v>
      </c>
      <c r="C102" s="2" t="s">
        <v>110</v>
      </c>
      <c r="D102" s="1">
        <v>166</v>
      </c>
      <c r="E102" s="1">
        <v>3</v>
      </c>
      <c r="F102" s="1" t="s">
        <v>232</v>
      </c>
      <c r="M102" s="1"/>
    </row>
    <row r="103" spans="1:13" x14ac:dyDescent="0.25">
      <c r="A103" s="3" t="s">
        <v>117</v>
      </c>
      <c r="B103" s="3" t="s">
        <v>205</v>
      </c>
      <c r="C103" s="2" t="s">
        <v>218</v>
      </c>
      <c r="D103" s="1">
        <v>560</v>
      </c>
      <c r="E103" s="1">
        <v>77</v>
      </c>
      <c r="F103" s="1" t="s">
        <v>232</v>
      </c>
      <c r="M103" s="1"/>
    </row>
    <row r="104" spans="1:13" x14ac:dyDescent="0.25">
      <c r="A104" s="3" t="s">
        <v>117</v>
      </c>
      <c r="B104" s="3" t="s">
        <v>205</v>
      </c>
      <c r="C104" s="2" t="s">
        <v>219</v>
      </c>
      <c r="D104" s="1">
        <v>13</v>
      </c>
      <c r="E104" s="1">
        <v>8</v>
      </c>
      <c r="F104" s="1" t="s">
        <v>232</v>
      </c>
      <c r="M104" s="1"/>
    </row>
    <row r="105" spans="1:13" x14ac:dyDescent="0.25">
      <c r="A105" s="3" t="s">
        <v>117</v>
      </c>
      <c r="B105" s="3" t="s">
        <v>205</v>
      </c>
      <c r="C105" s="2" t="s">
        <v>220</v>
      </c>
      <c r="D105" s="1">
        <v>874</v>
      </c>
      <c r="E105" s="1">
        <v>135</v>
      </c>
      <c r="F105" s="1" t="s">
        <v>232</v>
      </c>
      <c r="M105" s="1"/>
    </row>
    <row r="106" spans="1:13" x14ac:dyDescent="0.25">
      <c r="A106" s="3" t="s">
        <v>117</v>
      </c>
      <c r="B106" s="3" t="s">
        <v>205</v>
      </c>
      <c r="C106" s="2" t="s">
        <v>112</v>
      </c>
      <c r="D106" s="1">
        <v>1770</v>
      </c>
      <c r="E106" s="1">
        <v>102</v>
      </c>
      <c r="F106" s="1" t="s">
        <v>232</v>
      </c>
      <c r="M106" s="1"/>
    </row>
    <row r="107" spans="1:13" x14ac:dyDescent="0.25">
      <c r="A107" s="3" t="s">
        <v>117</v>
      </c>
      <c r="B107" s="3" t="s">
        <v>205</v>
      </c>
      <c r="C107" s="2" t="s">
        <v>221</v>
      </c>
      <c r="D107" s="1">
        <v>147</v>
      </c>
      <c r="E107" s="1">
        <v>39</v>
      </c>
      <c r="F107" s="1" t="s">
        <v>232</v>
      </c>
      <c r="M107" s="1"/>
    </row>
  </sheetData>
  <mergeCells count="5">
    <mergeCell ref="A1:C1"/>
    <mergeCell ref="D1:F1"/>
    <mergeCell ref="G1:I1"/>
    <mergeCell ref="M1:N1"/>
    <mergeCell ref="J1:L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topLeftCell="B1" zoomScale="80" zoomScaleNormal="80" zoomScaleSheetLayoutView="80" workbookViewId="0">
      <pane xSplit="3" ySplit="3" topLeftCell="E5" activePane="bottomRight" state="frozen"/>
      <selection activeCell="B1" sqref="B1"/>
      <selection pane="topRight" activeCell="E1" sqref="E1"/>
      <selection pane="bottomLeft" activeCell="B4" sqref="B4"/>
      <selection pane="bottomRight" activeCell="P23" sqref="P23"/>
    </sheetView>
  </sheetViews>
  <sheetFormatPr defaultRowHeight="11.25" x14ac:dyDescent="0.2"/>
  <cols>
    <col min="1" max="1" width="9.85546875" style="75" customWidth="1"/>
    <col min="2" max="2" width="14.140625" style="75" customWidth="1"/>
    <col min="3" max="3" width="21.28515625" style="75" customWidth="1"/>
    <col min="4" max="4" width="10.28515625" style="75" customWidth="1"/>
    <col min="5" max="5" width="12.7109375" style="76" customWidth="1"/>
    <col min="6" max="6" width="13.5703125" style="76" customWidth="1"/>
    <col min="7" max="7" width="12.28515625" style="75" customWidth="1"/>
    <col min="8" max="8" width="11" style="75" customWidth="1"/>
    <col min="9" max="9" width="12.140625" style="75" customWidth="1"/>
    <col min="10" max="12" width="11.28515625" style="75" customWidth="1"/>
    <col min="13" max="13" width="12.7109375" style="75" customWidth="1"/>
    <col min="14" max="14" width="12.140625" style="75" customWidth="1"/>
    <col min="15" max="16384" width="9.140625" style="75"/>
  </cols>
  <sheetData>
    <row r="1" spans="1:15" s="54" customFormat="1" ht="27" customHeight="1" x14ac:dyDescent="0.25">
      <c r="B1" s="82"/>
      <c r="C1" s="82"/>
      <c r="D1" s="82"/>
      <c r="E1" s="215" t="s">
        <v>539</v>
      </c>
      <c r="F1" s="215"/>
      <c r="G1" s="216" t="s">
        <v>540</v>
      </c>
      <c r="H1" s="216"/>
      <c r="I1" s="216"/>
      <c r="J1" s="216"/>
      <c r="K1" s="216"/>
      <c r="L1" s="216"/>
      <c r="M1" s="55"/>
      <c r="N1" s="212" t="s">
        <v>545</v>
      </c>
    </row>
    <row r="2" spans="1:15" s="56" customFormat="1" ht="36.75" customHeight="1" x14ac:dyDescent="0.2">
      <c r="B2" s="83"/>
      <c r="C2" s="83"/>
      <c r="D2" s="83"/>
      <c r="E2" s="208" t="s">
        <v>541</v>
      </c>
      <c r="F2" s="208"/>
      <c r="G2" s="209" t="s">
        <v>542</v>
      </c>
      <c r="H2" s="209"/>
      <c r="I2" s="210" t="s">
        <v>543</v>
      </c>
      <c r="J2" s="210"/>
      <c r="K2" s="211" t="s">
        <v>544</v>
      </c>
      <c r="L2" s="211"/>
      <c r="M2" s="57" t="s">
        <v>496</v>
      </c>
      <c r="N2" s="213"/>
    </row>
    <row r="3" spans="1:15" s="66" customFormat="1" ht="56.25" x14ac:dyDescent="0.2">
      <c r="A3" s="58" t="s">
        <v>226</v>
      </c>
      <c r="B3" s="58" t="s">
        <v>227</v>
      </c>
      <c r="C3" s="58" t="s">
        <v>228</v>
      </c>
      <c r="D3" s="59" t="s">
        <v>546</v>
      </c>
      <c r="E3" s="60" t="s">
        <v>487</v>
      </c>
      <c r="F3" s="60" t="s">
        <v>488</v>
      </c>
      <c r="G3" s="61" t="s">
        <v>469</v>
      </c>
      <c r="H3" s="62" t="s">
        <v>482</v>
      </c>
      <c r="I3" s="63" t="s">
        <v>494</v>
      </c>
      <c r="J3" s="63" t="s">
        <v>493</v>
      </c>
      <c r="K3" s="64" t="s">
        <v>498</v>
      </c>
      <c r="L3" s="64" t="s">
        <v>499</v>
      </c>
      <c r="M3" s="65" t="s">
        <v>535</v>
      </c>
      <c r="N3" s="214"/>
      <c r="O3" s="84"/>
    </row>
    <row r="4" spans="1:15" s="74" customFormat="1" ht="12" hidden="1" customHeight="1" x14ac:dyDescent="0.2">
      <c r="A4" s="67"/>
      <c r="B4" s="67" t="s">
        <v>227</v>
      </c>
      <c r="C4" s="67" t="s">
        <v>228</v>
      </c>
      <c r="D4" s="67" t="s">
        <v>504</v>
      </c>
      <c r="E4" s="68" t="s">
        <v>523</v>
      </c>
      <c r="F4" s="68" t="s">
        <v>524</v>
      </c>
      <c r="G4" s="69" t="s">
        <v>525</v>
      </c>
      <c r="H4" s="70" t="s">
        <v>526</v>
      </c>
      <c r="I4" s="71" t="s">
        <v>527</v>
      </c>
      <c r="J4" s="71" t="s">
        <v>528</v>
      </c>
      <c r="K4" s="72" t="s">
        <v>529</v>
      </c>
      <c r="L4" s="72" t="s">
        <v>530</v>
      </c>
      <c r="M4" s="73" t="s">
        <v>531</v>
      </c>
      <c r="N4" s="74" t="s">
        <v>536</v>
      </c>
    </row>
    <row r="5" spans="1:15" s="16" customFormat="1" ht="12.75" customHeight="1" x14ac:dyDescent="0.2">
      <c r="A5" s="13" t="s">
        <v>117</v>
      </c>
      <c r="B5" s="77" t="s">
        <v>118</v>
      </c>
      <c r="C5" s="78" t="s">
        <v>119</v>
      </c>
      <c r="D5" s="78" t="s">
        <v>426</v>
      </c>
      <c r="E5" s="79">
        <v>1608</v>
      </c>
      <c r="F5" s="79">
        <v>0.25</v>
      </c>
      <c r="G5" s="80">
        <v>0.15581425129214913</v>
      </c>
      <c r="H5" s="79">
        <v>0.75</v>
      </c>
      <c r="I5" s="80">
        <v>0.43910431458219551</v>
      </c>
      <c r="J5" s="79">
        <v>0.5</v>
      </c>
      <c r="K5" s="79">
        <v>929</v>
      </c>
      <c r="L5" s="79">
        <v>0.5</v>
      </c>
      <c r="M5" s="79">
        <v>0.58333333333333337</v>
      </c>
      <c r="N5" s="81">
        <v>0.41666666666666669</v>
      </c>
    </row>
    <row r="6" spans="1:15" s="16" customFormat="1" ht="11.25" customHeight="1" x14ac:dyDescent="0.2">
      <c r="A6" s="13" t="s">
        <v>117</v>
      </c>
      <c r="B6" s="77" t="s">
        <v>118</v>
      </c>
      <c r="C6" s="78" t="s">
        <v>118</v>
      </c>
      <c r="D6" s="78" t="s">
        <v>425</v>
      </c>
      <c r="E6" s="79">
        <v>3126</v>
      </c>
      <c r="F6" s="79">
        <v>0.5</v>
      </c>
      <c r="G6" s="80">
        <v>0.16373322838970267</v>
      </c>
      <c r="H6" s="79">
        <v>0.75</v>
      </c>
      <c r="I6" s="80">
        <v>0.97049819092680212</v>
      </c>
      <c r="J6" s="79">
        <v>1</v>
      </c>
      <c r="K6" s="79">
        <v>2852</v>
      </c>
      <c r="L6" s="79">
        <v>1</v>
      </c>
      <c r="M6" s="79">
        <v>0.91666666666666663</v>
      </c>
      <c r="N6" s="81">
        <v>0.70833333333333326</v>
      </c>
    </row>
    <row r="7" spans="1:15" s="16" customFormat="1" ht="11.25" customHeight="1" x14ac:dyDescent="0.2">
      <c r="A7" s="13" t="s">
        <v>117</v>
      </c>
      <c r="B7" s="77" t="s">
        <v>118</v>
      </c>
      <c r="C7" s="78" t="s">
        <v>120</v>
      </c>
      <c r="D7" s="78" t="s">
        <v>424</v>
      </c>
      <c r="E7" s="79">
        <v>3835</v>
      </c>
      <c r="F7" s="79">
        <v>0.5</v>
      </c>
      <c r="G7" s="80">
        <v>0.17621631480369004</v>
      </c>
      <c r="H7" s="79">
        <v>0.75</v>
      </c>
      <c r="I7" s="80">
        <v>0.93549127640036733</v>
      </c>
      <c r="J7" s="79">
        <v>1</v>
      </c>
      <c r="K7" s="79">
        <v>631</v>
      </c>
      <c r="L7" s="79">
        <v>0.5</v>
      </c>
      <c r="M7" s="79">
        <v>0.75</v>
      </c>
      <c r="N7" s="81">
        <v>0.625</v>
      </c>
    </row>
    <row r="8" spans="1:15" s="16" customFormat="1" ht="11.25" customHeight="1" x14ac:dyDescent="0.2">
      <c r="A8" s="13" t="s">
        <v>117</v>
      </c>
      <c r="B8" s="77" t="s">
        <v>118</v>
      </c>
      <c r="C8" s="78" t="s">
        <v>121</v>
      </c>
      <c r="D8" s="78" t="s">
        <v>423</v>
      </c>
      <c r="E8" s="79">
        <v>5293</v>
      </c>
      <c r="F8" s="79">
        <v>0.75</v>
      </c>
      <c r="G8" s="80">
        <v>0.17284447285747137</v>
      </c>
      <c r="H8" s="79">
        <v>0.75</v>
      </c>
      <c r="I8" s="80">
        <v>1.1463926174496644</v>
      </c>
      <c r="J8" s="79">
        <v>1</v>
      </c>
      <c r="K8" s="79">
        <v>1511</v>
      </c>
      <c r="L8" s="79">
        <v>0.75</v>
      </c>
      <c r="M8" s="79">
        <v>0.83333333333333337</v>
      </c>
      <c r="N8" s="81">
        <v>0.79166666666666674</v>
      </c>
    </row>
    <row r="9" spans="1:15" s="16" customFormat="1" ht="11.25" customHeight="1" x14ac:dyDescent="0.2">
      <c r="A9" s="13" t="s">
        <v>117</v>
      </c>
      <c r="B9" s="77" t="s">
        <v>118</v>
      </c>
      <c r="C9" s="78" t="s">
        <v>122</v>
      </c>
      <c r="D9" s="78" t="s">
        <v>422</v>
      </c>
      <c r="E9" s="79">
        <v>1094</v>
      </c>
      <c r="F9" s="79">
        <v>0.25</v>
      </c>
      <c r="G9" s="80">
        <v>0.18740473045942438</v>
      </c>
      <c r="H9" s="79">
        <v>0.75</v>
      </c>
      <c r="I9" s="80">
        <v>0.40220588235294119</v>
      </c>
      <c r="J9" s="79">
        <v>0.5</v>
      </c>
      <c r="K9" s="79">
        <v>823</v>
      </c>
      <c r="L9" s="79">
        <v>0.5</v>
      </c>
      <c r="M9" s="79">
        <v>0.58333333333333337</v>
      </c>
      <c r="N9" s="81">
        <v>0.41666666666666669</v>
      </c>
    </row>
    <row r="10" spans="1:15" s="16" customFormat="1" ht="11.25" customHeight="1" x14ac:dyDescent="0.2">
      <c r="A10" s="13" t="s">
        <v>117</v>
      </c>
      <c r="B10" s="77" t="s">
        <v>118</v>
      </c>
      <c r="C10" s="78" t="s">
        <v>123</v>
      </c>
      <c r="D10" s="78" t="s">
        <v>421</v>
      </c>
      <c r="E10" s="79">
        <v>1476</v>
      </c>
      <c r="F10" s="79">
        <v>0.25</v>
      </c>
      <c r="G10" s="80">
        <v>0.16525650320421431</v>
      </c>
      <c r="H10" s="79">
        <v>0.75</v>
      </c>
      <c r="I10" s="80">
        <v>0.32851101713776987</v>
      </c>
      <c r="J10" s="79">
        <v>0.25</v>
      </c>
      <c r="K10" s="79">
        <v>0</v>
      </c>
      <c r="L10" s="79">
        <v>0</v>
      </c>
      <c r="M10" s="79">
        <v>0.33333333333333331</v>
      </c>
      <c r="N10" s="81">
        <v>0.29166666666666663</v>
      </c>
    </row>
    <row r="11" spans="1:15" s="16" customFormat="1" ht="11.25" customHeight="1" x14ac:dyDescent="0.2">
      <c r="A11" s="13" t="s">
        <v>117</v>
      </c>
      <c r="B11" s="77" t="s">
        <v>118</v>
      </c>
      <c r="C11" s="78" t="s">
        <v>124</v>
      </c>
      <c r="D11" s="78" t="s">
        <v>420</v>
      </c>
      <c r="E11" s="79">
        <v>788</v>
      </c>
      <c r="F11" s="79">
        <v>0.25</v>
      </c>
      <c r="G11" s="80">
        <v>0.22559134786753637</v>
      </c>
      <c r="H11" s="79">
        <v>1</v>
      </c>
      <c r="I11" s="80">
        <v>0.52992602555480839</v>
      </c>
      <c r="J11" s="79">
        <v>0.5</v>
      </c>
      <c r="K11" s="79">
        <v>0</v>
      </c>
      <c r="L11" s="79">
        <v>0</v>
      </c>
      <c r="M11" s="79">
        <v>0.5</v>
      </c>
      <c r="N11" s="81">
        <v>0.375</v>
      </c>
    </row>
    <row r="12" spans="1:15" s="16" customFormat="1" ht="11.25" customHeight="1" x14ac:dyDescent="0.2">
      <c r="A12" s="13" t="s">
        <v>117</v>
      </c>
      <c r="B12" s="77" t="s">
        <v>118</v>
      </c>
      <c r="C12" s="78" t="s">
        <v>125</v>
      </c>
      <c r="D12" s="78" t="s">
        <v>419</v>
      </c>
      <c r="E12" s="79">
        <v>6372</v>
      </c>
      <c r="F12" s="79">
        <v>0.75</v>
      </c>
      <c r="G12" s="80">
        <v>0.12850886615076401</v>
      </c>
      <c r="H12" s="79">
        <v>0.5</v>
      </c>
      <c r="I12" s="80">
        <v>0.62058144900784495</v>
      </c>
      <c r="J12" s="79">
        <v>0.75</v>
      </c>
      <c r="K12" s="79">
        <v>2159</v>
      </c>
      <c r="L12" s="79">
        <v>1</v>
      </c>
      <c r="M12" s="79">
        <v>0.75</v>
      </c>
      <c r="N12" s="81">
        <v>0.75</v>
      </c>
    </row>
    <row r="13" spans="1:15" s="16" customFormat="1" ht="11.25" customHeight="1" x14ac:dyDescent="0.2">
      <c r="A13" s="13" t="s">
        <v>117</v>
      </c>
      <c r="B13" s="77" t="s">
        <v>126</v>
      </c>
      <c r="C13" s="78" t="s">
        <v>127</v>
      </c>
      <c r="D13" s="78" t="s">
        <v>385</v>
      </c>
      <c r="E13" s="79">
        <v>787</v>
      </c>
      <c r="F13" s="79">
        <v>0.25</v>
      </c>
      <c r="G13" s="80">
        <v>0.19040222739910179</v>
      </c>
      <c r="H13" s="79">
        <v>0.75</v>
      </c>
      <c r="I13" s="80">
        <v>0.23443550789395293</v>
      </c>
      <c r="J13" s="79">
        <v>0.25</v>
      </c>
      <c r="K13" s="79">
        <v>0</v>
      </c>
      <c r="L13" s="79">
        <v>0</v>
      </c>
      <c r="M13" s="79">
        <v>0.33333333333333331</v>
      </c>
      <c r="N13" s="81">
        <v>0.29166666666666663</v>
      </c>
    </row>
    <row r="14" spans="1:15" s="16" customFormat="1" ht="11.25" customHeight="1" x14ac:dyDescent="0.2">
      <c r="A14" s="13" t="s">
        <v>117</v>
      </c>
      <c r="B14" s="77" t="s">
        <v>126</v>
      </c>
      <c r="C14" s="78" t="s">
        <v>128</v>
      </c>
      <c r="D14" s="78" t="s">
        <v>384</v>
      </c>
      <c r="E14" s="79">
        <v>-1318</v>
      </c>
      <c r="F14" s="79">
        <v>0</v>
      </c>
      <c r="G14" s="80">
        <v>0.19597998210247292</v>
      </c>
      <c r="H14" s="79">
        <v>0.75</v>
      </c>
      <c r="I14" s="80">
        <v>0.49964589235127477</v>
      </c>
      <c r="J14" s="79">
        <v>0.5</v>
      </c>
      <c r="K14" s="79">
        <v>460</v>
      </c>
      <c r="L14" s="79">
        <v>0.25</v>
      </c>
      <c r="M14" s="79">
        <v>0.5</v>
      </c>
      <c r="N14" s="81">
        <v>0.25</v>
      </c>
    </row>
    <row r="15" spans="1:15" s="16" customFormat="1" ht="11.25" customHeight="1" x14ac:dyDescent="0.2">
      <c r="A15" s="13" t="s">
        <v>117</v>
      </c>
      <c r="B15" s="77" t="s">
        <v>126</v>
      </c>
      <c r="C15" s="78" t="s">
        <v>129</v>
      </c>
      <c r="D15" s="78" t="s">
        <v>383</v>
      </c>
      <c r="E15" s="79">
        <v>-112</v>
      </c>
      <c r="F15" s="79">
        <v>0</v>
      </c>
      <c r="G15" s="80">
        <v>0.22227517908827432</v>
      </c>
      <c r="H15" s="79">
        <v>1</v>
      </c>
      <c r="I15" s="80">
        <v>1.107838242636046</v>
      </c>
      <c r="J15" s="79">
        <v>1</v>
      </c>
      <c r="K15" s="79">
        <v>549</v>
      </c>
      <c r="L15" s="79">
        <v>0.5</v>
      </c>
      <c r="M15" s="79">
        <v>0.83333333333333337</v>
      </c>
      <c r="N15" s="81">
        <v>0.41666666666666669</v>
      </c>
    </row>
    <row r="16" spans="1:15" s="16" customFormat="1" ht="11.25" customHeight="1" x14ac:dyDescent="0.2">
      <c r="A16" s="13" t="s">
        <v>117</v>
      </c>
      <c r="B16" s="77" t="s">
        <v>126</v>
      </c>
      <c r="C16" s="78" t="s">
        <v>130</v>
      </c>
      <c r="D16" s="78" t="s">
        <v>382</v>
      </c>
      <c r="E16" s="79">
        <v>1612</v>
      </c>
      <c r="F16" s="79">
        <v>0.25</v>
      </c>
      <c r="G16" s="80">
        <v>0.19324781680767589</v>
      </c>
      <c r="H16" s="79">
        <v>0.75</v>
      </c>
      <c r="I16" s="80">
        <v>0.36803652968036532</v>
      </c>
      <c r="J16" s="79">
        <v>0.25</v>
      </c>
      <c r="K16" s="79">
        <v>0</v>
      </c>
      <c r="L16" s="79">
        <v>0</v>
      </c>
      <c r="M16" s="79">
        <v>0.33333333333333331</v>
      </c>
      <c r="N16" s="81">
        <v>0.29166666666666663</v>
      </c>
    </row>
    <row r="17" spans="1:14" s="16" customFormat="1" ht="11.25" customHeight="1" x14ac:dyDescent="0.2">
      <c r="A17" s="13" t="s">
        <v>117</v>
      </c>
      <c r="B17" s="77" t="s">
        <v>126</v>
      </c>
      <c r="C17" s="78" t="s">
        <v>131</v>
      </c>
      <c r="D17" s="78" t="s">
        <v>381</v>
      </c>
      <c r="E17" s="79">
        <v>9447</v>
      </c>
      <c r="F17" s="79">
        <v>0.75</v>
      </c>
      <c r="G17" s="80">
        <v>9.4224564529787877E-2</v>
      </c>
      <c r="H17" s="79">
        <v>0.25</v>
      </c>
      <c r="I17" s="80">
        <v>0.68301913238489032</v>
      </c>
      <c r="J17" s="79">
        <v>0.75</v>
      </c>
      <c r="K17" s="79">
        <v>0</v>
      </c>
      <c r="L17" s="79">
        <v>0</v>
      </c>
      <c r="M17" s="79">
        <v>0.33333333333333331</v>
      </c>
      <c r="N17" s="81">
        <v>0.54166666666666663</v>
      </c>
    </row>
    <row r="18" spans="1:14" s="16" customFormat="1" ht="11.25" customHeight="1" x14ac:dyDescent="0.2">
      <c r="A18" s="13" t="s">
        <v>117</v>
      </c>
      <c r="B18" s="77" t="s">
        <v>126</v>
      </c>
      <c r="C18" s="78" t="s">
        <v>132</v>
      </c>
      <c r="D18" s="78" t="s">
        <v>380</v>
      </c>
      <c r="E18" s="79">
        <v>296</v>
      </c>
      <c r="F18" s="79">
        <v>0</v>
      </c>
      <c r="G18" s="80">
        <v>0.19657802752827913</v>
      </c>
      <c r="H18" s="79">
        <v>0.75</v>
      </c>
      <c r="I18" s="80">
        <v>3.5267484808769213E-2</v>
      </c>
      <c r="J18" s="79">
        <v>0</v>
      </c>
      <c r="K18" s="79">
        <v>0</v>
      </c>
      <c r="L18" s="79">
        <v>0</v>
      </c>
      <c r="M18" s="79">
        <v>0.25</v>
      </c>
      <c r="N18" s="81">
        <v>0.125</v>
      </c>
    </row>
    <row r="19" spans="1:14" s="16" customFormat="1" ht="11.25" customHeight="1" x14ac:dyDescent="0.2">
      <c r="A19" s="13" t="s">
        <v>117</v>
      </c>
      <c r="B19" s="77" t="s">
        <v>126</v>
      </c>
      <c r="C19" s="78" t="s">
        <v>133</v>
      </c>
      <c r="D19" s="78" t="s">
        <v>379</v>
      </c>
      <c r="E19" s="79">
        <v>719</v>
      </c>
      <c r="F19" s="79">
        <v>0.25</v>
      </c>
      <c r="G19" s="80">
        <v>0.1986960981533642</v>
      </c>
      <c r="H19" s="79">
        <v>0.75</v>
      </c>
      <c r="I19" s="80">
        <v>1.1146449704142012</v>
      </c>
      <c r="J19" s="79">
        <v>1</v>
      </c>
      <c r="K19" s="79">
        <v>300</v>
      </c>
      <c r="L19" s="79">
        <v>0.25</v>
      </c>
      <c r="M19" s="79">
        <v>0.66666666666666663</v>
      </c>
      <c r="N19" s="81">
        <v>0.45833333333333331</v>
      </c>
    </row>
    <row r="20" spans="1:14" s="16" customFormat="1" ht="11.25" customHeight="1" x14ac:dyDescent="0.2">
      <c r="A20" s="13" t="s">
        <v>117</v>
      </c>
      <c r="B20" s="77" t="s">
        <v>126</v>
      </c>
      <c r="C20" s="78" t="s">
        <v>134</v>
      </c>
      <c r="D20" s="78" t="s">
        <v>378</v>
      </c>
      <c r="E20" s="79">
        <v>-52</v>
      </c>
      <c r="F20" s="79">
        <v>0</v>
      </c>
      <c r="G20" s="80">
        <v>0.1973366955400582</v>
      </c>
      <c r="H20" s="79">
        <v>0.75</v>
      </c>
      <c r="I20" s="80">
        <v>1.2172607879924953</v>
      </c>
      <c r="J20" s="79">
        <v>1</v>
      </c>
      <c r="K20" s="79">
        <v>743</v>
      </c>
      <c r="L20" s="79">
        <v>0.5</v>
      </c>
      <c r="M20" s="79">
        <v>0.75</v>
      </c>
      <c r="N20" s="81">
        <v>0.375</v>
      </c>
    </row>
    <row r="21" spans="1:14" s="16" customFormat="1" ht="11.25" customHeight="1" x14ac:dyDescent="0.2">
      <c r="A21" s="13" t="s">
        <v>117</v>
      </c>
      <c r="B21" s="77" t="s">
        <v>126</v>
      </c>
      <c r="C21" s="78" t="s">
        <v>135</v>
      </c>
      <c r="D21" s="78" t="s">
        <v>377</v>
      </c>
      <c r="E21" s="79">
        <v>382</v>
      </c>
      <c r="F21" s="79">
        <v>0</v>
      </c>
      <c r="G21" s="80">
        <v>0.20419360877650755</v>
      </c>
      <c r="H21" s="79">
        <v>1</v>
      </c>
      <c r="I21" s="80">
        <v>1.1148564294631711</v>
      </c>
      <c r="J21" s="79">
        <v>1</v>
      </c>
      <c r="K21" s="79">
        <v>1200</v>
      </c>
      <c r="L21" s="79">
        <v>0.75</v>
      </c>
      <c r="M21" s="79">
        <v>0.91666666666666663</v>
      </c>
      <c r="N21" s="81">
        <v>0.45833333333333331</v>
      </c>
    </row>
    <row r="22" spans="1:14" s="16" customFormat="1" ht="12" customHeight="1" x14ac:dyDescent="0.2">
      <c r="A22" s="13" t="s">
        <v>117</v>
      </c>
      <c r="B22" s="77" t="s">
        <v>126</v>
      </c>
      <c r="C22" s="78" t="s">
        <v>136</v>
      </c>
      <c r="D22" s="78" t="s">
        <v>376</v>
      </c>
      <c r="E22" s="79">
        <v>-1145</v>
      </c>
      <c r="F22" s="79">
        <v>0</v>
      </c>
      <c r="G22" s="80">
        <v>0.19925456419595874</v>
      </c>
      <c r="H22" s="79">
        <v>0.75</v>
      </c>
      <c r="I22" s="80">
        <v>1.1153415453527435</v>
      </c>
      <c r="J22" s="79">
        <v>1</v>
      </c>
      <c r="K22" s="79">
        <v>989</v>
      </c>
      <c r="L22" s="79">
        <v>0.5</v>
      </c>
      <c r="M22" s="79">
        <v>0.75</v>
      </c>
      <c r="N22" s="81">
        <v>0.375</v>
      </c>
    </row>
    <row r="23" spans="1:14" s="16" customFormat="1" ht="11.25" customHeight="1" x14ac:dyDescent="0.2">
      <c r="A23" s="13" t="s">
        <v>117</v>
      </c>
      <c r="B23" s="77" t="s">
        <v>126</v>
      </c>
      <c r="C23" s="78" t="s">
        <v>137</v>
      </c>
      <c r="D23" s="78" t="s">
        <v>375</v>
      </c>
      <c r="E23" s="79">
        <v>355</v>
      </c>
      <c r="F23" s="79">
        <v>0</v>
      </c>
      <c r="G23" s="80">
        <v>0.19165593547807871</v>
      </c>
      <c r="H23" s="79">
        <v>0.75</v>
      </c>
      <c r="I23" s="80">
        <v>0.21686010995723884</v>
      </c>
      <c r="J23" s="79">
        <v>0.25</v>
      </c>
      <c r="K23" s="79">
        <v>0</v>
      </c>
      <c r="L23" s="79">
        <v>0</v>
      </c>
      <c r="M23" s="79">
        <v>0.33333333333333331</v>
      </c>
      <c r="N23" s="81">
        <v>0.16666666666666666</v>
      </c>
    </row>
    <row r="24" spans="1:14" s="16" customFormat="1" ht="11.25" customHeight="1" x14ac:dyDescent="0.2">
      <c r="A24" s="13" t="s">
        <v>117</v>
      </c>
      <c r="B24" s="77" t="s">
        <v>126</v>
      </c>
      <c r="C24" s="78" t="s">
        <v>138</v>
      </c>
      <c r="D24" s="78" t="s">
        <v>374</v>
      </c>
      <c r="E24" s="79">
        <v>-1261</v>
      </c>
      <c r="F24" s="79">
        <v>0</v>
      </c>
      <c r="G24" s="80">
        <v>0.20088551429164356</v>
      </c>
      <c r="H24" s="79">
        <v>1</v>
      </c>
      <c r="I24" s="80">
        <v>1.1454686892259822</v>
      </c>
      <c r="J24" s="79">
        <v>1</v>
      </c>
      <c r="K24" s="79">
        <v>949</v>
      </c>
      <c r="L24" s="79">
        <v>0.5</v>
      </c>
      <c r="M24" s="79">
        <v>0.83333333333333337</v>
      </c>
      <c r="N24" s="81">
        <v>0.41666666666666669</v>
      </c>
    </row>
    <row r="25" spans="1:14" s="16" customFormat="1" ht="11.25" customHeight="1" x14ac:dyDescent="0.2">
      <c r="A25" s="13" t="s">
        <v>117</v>
      </c>
      <c r="B25" s="77" t="s">
        <v>126</v>
      </c>
      <c r="C25" s="78" t="s">
        <v>139</v>
      </c>
      <c r="D25" s="78" t="s">
        <v>373</v>
      </c>
      <c r="E25" s="79">
        <v>3998</v>
      </c>
      <c r="F25" s="79">
        <v>0.5</v>
      </c>
      <c r="G25" s="80">
        <v>0.2169240930272297</v>
      </c>
      <c r="H25" s="79">
        <v>1</v>
      </c>
      <c r="I25" s="80">
        <v>0.96121097445600756</v>
      </c>
      <c r="J25" s="79">
        <v>1</v>
      </c>
      <c r="K25" s="79">
        <v>383</v>
      </c>
      <c r="L25" s="79">
        <v>0.25</v>
      </c>
      <c r="M25" s="79">
        <v>0.75</v>
      </c>
      <c r="N25" s="81">
        <v>0.625</v>
      </c>
    </row>
    <row r="26" spans="1:14" s="16" customFormat="1" ht="11.25" customHeight="1" x14ac:dyDescent="0.2">
      <c r="A26" s="13" t="s">
        <v>117</v>
      </c>
      <c r="B26" s="77" t="s">
        <v>126</v>
      </c>
      <c r="C26" s="78" t="s">
        <v>140</v>
      </c>
      <c r="D26" s="78" t="s">
        <v>372</v>
      </c>
      <c r="E26" s="79">
        <v>7</v>
      </c>
      <c r="F26" s="79">
        <v>0</v>
      </c>
      <c r="G26" s="80">
        <v>0.19862050096243566</v>
      </c>
      <c r="H26" s="79">
        <v>0.75</v>
      </c>
      <c r="I26" s="80">
        <v>6.6162570888468808E-3</v>
      </c>
      <c r="J26" s="79">
        <v>0</v>
      </c>
      <c r="K26" s="79">
        <v>0</v>
      </c>
      <c r="L26" s="79">
        <v>0</v>
      </c>
      <c r="M26" s="79">
        <v>0.25</v>
      </c>
      <c r="N26" s="81">
        <v>0.125</v>
      </c>
    </row>
    <row r="27" spans="1:14" s="16" customFormat="1" ht="11.25" customHeight="1" x14ac:dyDescent="0.2">
      <c r="A27" s="13" t="s">
        <v>117</v>
      </c>
      <c r="B27" s="77" t="s">
        <v>126</v>
      </c>
      <c r="C27" s="78" t="s">
        <v>141</v>
      </c>
      <c r="D27" s="78" t="s">
        <v>371</v>
      </c>
      <c r="E27" s="79">
        <v>2176</v>
      </c>
      <c r="F27" s="79">
        <v>0.25</v>
      </c>
      <c r="G27" s="80">
        <v>0.1928771680361962</v>
      </c>
      <c r="H27" s="79">
        <v>0.75</v>
      </c>
      <c r="I27" s="80">
        <v>0.72196416721964163</v>
      </c>
      <c r="J27" s="79">
        <v>0.75</v>
      </c>
      <c r="K27" s="79">
        <v>164</v>
      </c>
      <c r="L27" s="79">
        <v>0.25</v>
      </c>
      <c r="M27" s="79">
        <v>0.58333333333333337</v>
      </c>
      <c r="N27" s="81">
        <v>0.41666666666666669</v>
      </c>
    </row>
    <row r="28" spans="1:14" s="16" customFormat="1" ht="11.25" customHeight="1" x14ac:dyDescent="0.2">
      <c r="A28" s="13" t="s">
        <v>117</v>
      </c>
      <c r="B28" s="77" t="s">
        <v>126</v>
      </c>
      <c r="C28" s="78" t="s">
        <v>142</v>
      </c>
      <c r="D28" s="78" t="s">
        <v>370</v>
      </c>
      <c r="E28" s="79">
        <v>-2162</v>
      </c>
      <c r="F28" s="79">
        <v>0</v>
      </c>
      <c r="G28" s="80">
        <v>0.22054802645810651</v>
      </c>
      <c r="H28" s="79">
        <v>1</v>
      </c>
      <c r="I28" s="80">
        <v>1.1143818334735072</v>
      </c>
      <c r="J28" s="79">
        <v>1</v>
      </c>
      <c r="K28" s="79">
        <v>139</v>
      </c>
      <c r="L28" s="79">
        <v>0.25</v>
      </c>
      <c r="M28" s="79">
        <v>0.75</v>
      </c>
      <c r="N28" s="81">
        <v>0.375</v>
      </c>
    </row>
    <row r="29" spans="1:14" s="16" customFormat="1" ht="11.25" customHeight="1" x14ac:dyDescent="0.2">
      <c r="A29" s="13" t="s">
        <v>117</v>
      </c>
      <c r="B29" s="77" t="s">
        <v>126</v>
      </c>
      <c r="C29" s="78" t="s">
        <v>143</v>
      </c>
      <c r="D29" s="78" t="s">
        <v>369</v>
      </c>
      <c r="E29" s="79">
        <v>-2992</v>
      </c>
      <c r="F29" s="79">
        <v>0</v>
      </c>
      <c r="G29" s="80">
        <v>0.19019996630052266</v>
      </c>
      <c r="H29" s="79">
        <v>0.75</v>
      </c>
      <c r="I29" s="80">
        <v>1.0642950391644908</v>
      </c>
      <c r="J29" s="79">
        <v>1</v>
      </c>
      <c r="K29" s="79">
        <v>810</v>
      </c>
      <c r="L29" s="79">
        <v>0.5</v>
      </c>
      <c r="M29" s="79">
        <v>0.75</v>
      </c>
      <c r="N29" s="81">
        <v>0.375</v>
      </c>
    </row>
    <row r="30" spans="1:14" s="16" customFormat="1" ht="11.25" customHeight="1" x14ac:dyDescent="0.2">
      <c r="A30" s="13" t="s">
        <v>117</v>
      </c>
      <c r="B30" s="77" t="s">
        <v>126</v>
      </c>
      <c r="C30" s="78" t="s">
        <v>144</v>
      </c>
      <c r="D30" s="78" t="s">
        <v>368</v>
      </c>
      <c r="E30" s="79">
        <v>-3412</v>
      </c>
      <c r="F30" s="79">
        <v>0</v>
      </c>
      <c r="G30" s="80">
        <v>0.19718495293904706</v>
      </c>
      <c r="H30" s="79">
        <v>0.75</v>
      </c>
      <c r="I30" s="80">
        <v>1.0879891427278896</v>
      </c>
      <c r="J30" s="79">
        <v>1</v>
      </c>
      <c r="K30" s="79">
        <v>887</v>
      </c>
      <c r="L30" s="79">
        <v>0.5</v>
      </c>
      <c r="M30" s="79">
        <v>0.75</v>
      </c>
      <c r="N30" s="81">
        <v>0.375</v>
      </c>
    </row>
    <row r="31" spans="1:14" s="16" customFormat="1" ht="11.25" customHeight="1" x14ac:dyDescent="0.2">
      <c r="A31" s="13" t="s">
        <v>117</v>
      </c>
      <c r="B31" s="77" t="s">
        <v>126</v>
      </c>
      <c r="C31" s="78" t="s">
        <v>145</v>
      </c>
      <c r="D31" s="78" t="s">
        <v>367</v>
      </c>
      <c r="E31" s="79">
        <v>1295</v>
      </c>
      <c r="F31" s="79">
        <v>0.25</v>
      </c>
      <c r="G31" s="80">
        <v>0.19043792984067665</v>
      </c>
      <c r="H31" s="79">
        <v>0.75</v>
      </c>
      <c r="I31" s="80">
        <v>0.48866250410778839</v>
      </c>
      <c r="J31" s="79">
        <v>0.5</v>
      </c>
      <c r="K31" s="79">
        <v>0</v>
      </c>
      <c r="L31" s="79">
        <v>0</v>
      </c>
      <c r="M31" s="79">
        <v>0.41666666666666669</v>
      </c>
      <c r="N31" s="81">
        <v>0.33333333333333337</v>
      </c>
    </row>
    <row r="32" spans="1:14" s="16" customFormat="1" ht="11.25" customHeight="1" x14ac:dyDescent="0.2">
      <c r="A32" s="13" t="s">
        <v>117</v>
      </c>
      <c r="B32" s="77" t="s">
        <v>126</v>
      </c>
      <c r="C32" s="78" t="s">
        <v>146</v>
      </c>
      <c r="D32" s="78" t="s">
        <v>366</v>
      </c>
      <c r="E32" s="79">
        <v>1102</v>
      </c>
      <c r="F32" s="79">
        <v>0.25</v>
      </c>
      <c r="G32" s="80">
        <v>0.21298424033625446</v>
      </c>
      <c r="H32" s="79">
        <v>1</v>
      </c>
      <c r="I32" s="80">
        <v>0.35977799542931765</v>
      </c>
      <c r="J32" s="79">
        <v>0.25</v>
      </c>
      <c r="K32" s="79">
        <v>0</v>
      </c>
      <c r="L32" s="79">
        <v>0</v>
      </c>
      <c r="M32" s="79">
        <v>0.41666666666666669</v>
      </c>
      <c r="N32" s="81">
        <v>0.33333333333333337</v>
      </c>
    </row>
    <row r="33" spans="1:14" s="16" customFormat="1" ht="11.25" customHeight="1" x14ac:dyDescent="0.2">
      <c r="A33" s="13" t="s">
        <v>117</v>
      </c>
      <c r="B33" s="77" t="s">
        <v>126</v>
      </c>
      <c r="C33" s="78" t="s">
        <v>147</v>
      </c>
      <c r="D33" s="78" t="s">
        <v>365</v>
      </c>
      <c r="E33" s="79">
        <v>2771</v>
      </c>
      <c r="F33" s="79">
        <v>0.5</v>
      </c>
      <c r="G33" s="80">
        <v>0.21293922254095554</v>
      </c>
      <c r="H33" s="79">
        <v>1</v>
      </c>
      <c r="I33" s="80">
        <v>0.82445700684320145</v>
      </c>
      <c r="J33" s="79">
        <v>1</v>
      </c>
      <c r="K33" s="79">
        <v>0</v>
      </c>
      <c r="L33" s="79">
        <v>0</v>
      </c>
      <c r="M33" s="79">
        <v>0.66666666666666663</v>
      </c>
      <c r="N33" s="81">
        <v>0.58333333333333326</v>
      </c>
    </row>
    <row r="34" spans="1:14" s="16" customFormat="1" ht="11.25" customHeight="1" x14ac:dyDescent="0.2">
      <c r="A34" s="13" t="s">
        <v>117</v>
      </c>
      <c r="B34" s="77" t="s">
        <v>126</v>
      </c>
      <c r="C34" s="78" t="s">
        <v>148</v>
      </c>
      <c r="D34" s="78" t="s">
        <v>364</v>
      </c>
      <c r="E34" s="79">
        <v>2096</v>
      </c>
      <c r="F34" s="79">
        <v>0.25</v>
      </c>
      <c r="G34" s="80">
        <v>0.19627737908683107</v>
      </c>
      <c r="H34" s="79">
        <v>0.75</v>
      </c>
      <c r="I34" s="80">
        <v>0.55099894847528919</v>
      </c>
      <c r="J34" s="79">
        <v>0.5</v>
      </c>
      <c r="K34" s="79">
        <v>0</v>
      </c>
      <c r="L34" s="79">
        <v>0</v>
      </c>
      <c r="M34" s="79">
        <v>0.41666666666666669</v>
      </c>
      <c r="N34" s="81">
        <v>0.33333333333333337</v>
      </c>
    </row>
    <row r="35" spans="1:14" s="16" customFormat="1" ht="11.25" customHeight="1" x14ac:dyDescent="0.2">
      <c r="A35" s="13" t="s">
        <v>117</v>
      </c>
      <c r="B35" s="77" t="s">
        <v>149</v>
      </c>
      <c r="C35" s="78" t="s">
        <v>150</v>
      </c>
      <c r="D35" s="78" t="s">
        <v>334</v>
      </c>
      <c r="E35" s="79">
        <v>12416</v>
      </c>
      <c r="F35" s="79">
        <v>1</v>
      </c>
      <c r="G35" s="80">
        <v>0.16809855450451014</v>
      </c>
      <c r="H35" s="79">
        <v>0.75</v>
      </c>
      <c r="I35" s="80">
        <v>0.98995375538191677</v>
      </c>
      <c r="J35" s="79">
        <v>1</v>
      </c>
      <c r="K35" s="79">
        <v>0</v>
      </c>
      <c r="L35" s="79">
        <v>0</v>
      </c>
      <c r="M35" s="79">
        <v>0.58333333333333337</v>
      </c>
      <c r="N35" s="81">
        <v>0.79166666666666674</v>
      </c>
    </row>
    <row r="36" spans="1:14" s="16" customFormat="1" ht="11.25" customHeight="1" x14ac:dyDescent="0.2">
      <c r="A36" s="13" t="s">
        <v>117</v>
      </c>
      <c r="B36" s="77" t="s">
        <v>149</v>
      </c>
      <c r="C36" s="78" t="s">
        <v>151</v>
      </c>
      <c r="D36" s="78" t="s">
        <v>333</v>
      </c>
      <c r="E36" s="79">
        <v>4571.5</v>
      </c>
      <c r="F36" s="79">
        <v>0.5</v>
      </c>
      <c r="G36" s="80">
        <v>0.18440019915033376</v>
      </c>
      <c r="H36" s="79">
        <v>0.75</v>
      </c>
      <c r="I36" s="80">
        <v>0.78607893186726885</v>
      </c>
      <c r="J36" s="79">
        <v>0.75</v>
      </c>
      <c r="K36" s="79">
        <v>0</v>
      </c>
      <c r="L36" s="79">
        <v>0</v>
      </c>
      <c r="M36" s="79">
        <v>0.5</v>
      </c>
      <c r="N36" s="81">
        <v>0.5</v>
      </c>
    </row>
    <row r="37" spans="1:14" s="16" customFormat="1" ht="11.25" customHeight="1" x14ac:dyDescent="0.2">
      <c r="A37" s="13" t="s">
        <v>117</v>
      </c>
      <c r="B37" s="77" t="s">
        <v>149</v>
      </c>
      <c r="C37" s="78" t="s">
        <v>152</v>
      </c>
      <c r="D37" s="78" t="s">
        <v>332</v>
      </c>
      <c r="E37" s="79">
        <v>6567</v>
      </c>
      <c r="F37" s="79">
        <v>0.75</v>
      </c>
      <c r="G37" s="80">
        <v>0.17537041203764281</v>
      </c>
      <c r="H37" s="79">
        <v>0.75</v>
      </c>
      <c r="I37" s="80">
        <v>1.1384269662921349</v>
      </c>
      <c r="J37" s="79">
        <v>1</v>
      </c>
      <c r="K37" s="79">
        <v>0</v>
      </c>
      <c r="L37" s="79">
        <v>0</v>
      </c>
      <c r="M37" s="79">
        <v>0.58333333333333337</v>
      </c>
      <c r="N37" s="81">
        <v>0.66666666666666674</v>
      </c>
    </row>
    <row r="38" spans="1:14" s="16" customFormat="1" ht="11.25" customHeight="1" x14ac:dyDescent="0.2">
      <c r="A38" s="13" t="s">
        <v>117</v>
      </c>
      <c r="B38" s="77" t="s">
        <v>149</v>
      </c>
      <c r="C38" s="78" t="s">
        <v>153</v>
      </c>
      <c r="D38" s="78" t="s">
        <v>331</v>
      </c>
      <c r="E38" s="79">
        <v>5190</v>
      </c>
      <c r="F38" s="79">
        <v>0.75</v>
      </c>
      <c r="G38" s="80">
        <v>0.19460778487165539</v>
      </c>
      <c r="H38" s="79">
        <v>0.75</v>
      </c>
      <c r="I38" s="80">
        <v>0.92463923035809725</v>
      </c>
      <c r="J38" s="79">
        <v>1</v>
      </c>
      <c r="K38" s="79">
        <v>1774</v>
      </c>
      <c r="L38" s="79">
        <v>0.75</v>
      </c>
      <c r="M38" s="79">
        <v>0.83333333333333337</v>
      </c>
      <c r="N38" s="81">
        <v>0.79166666666666674</v>
      </c>
    </row>
    <row r="39" spans="1:14" s="16" customFormat="1" ht="11.25" customHeight="1" x14ac:dyDescent="0.2">
      <c r="A39" s="13" t="s">
        <v>117</v>
      </c>
      <c r="B39" s="77" t="s">
        <v>149</v>
      </c>
      <c r="C39" s="78" t="s">
        <v>154</v>
      </c>
      <c r="D39" s="78" t="s">
        <v>330</v>
      </c>
      <c r="E39" s="79">
        <v>4844</v>
      </c>
      <c r="F39" s="79">
        <v>0.5</v>
      </c>
      <c r="G39" s="80">
        <v>0.14870813751214487</v>
      </c>
      <c r="H39" s="79">
        <v>0.5</v>
      </c>
      <c r="I39" s="80">
        <v>1.1299212598425197</v>
      </c>
      <c r="J39" s="79">
        <v>1</v>
      </c>
      <c r="K39" s="79">
        <v>0</v>
      </c>
      <c r="L39" s="79">
        <v>0</v>
      </c>
      <c r="M39" s="79">
        <v>0.5</v>
      </c>
      <c r="N39" s="81">
        <v>0.5</v>
      </c>
    </row>
    <row r="40" spans="1:14" s="16" customFormat="1" ht="11.25" customHeight="1" x14ac:dyDescent="0.2">
      <c r="A40" s="13" t="s">
        <v>117</v>
      </c>
      <c r="B40" s="77" t="s">
        <v>149</v>
      </c>
      <c r="C40" s="78" t="s">
        <v>155</v>
      </c>
      <c r="D40" s="78" t="s">
        <v>329</v>
      </c>
      <c r="E40" s="79">
        <v>7577</v>
      </c>
      <c r="F40" s="79">
        <v>0.75</v>
      </c>
      <c r="G40" s="80">
        <v>0.19957734147545447</v>
      </c>
      <c r="H40" s="79">
        <v>0.75</v>
      </c>
      <c r="I40" s="80">
        <v>0.9695457453614843</v>
      </c>
      <c r="J40" s="79">
        <v>1</v>
      </c>
      <c r="K40" s="79">
        <v>0</v>
      </c>
      <c r="L40" s="79">
        <v>0</v>
      </c>
      <c r="M40" s="79">
        <v>0.58333333333333337</v>
      </c>
      <c r="N40" s="81">
        <v>0.66666666666666674</v>
      </c>
    </row>
    <row r="41" spans="1:14" s="16" customFormat="1" ht="11.25" customHeight="1" x14ac:dyDescent="0.2">
      <c r="A41" s="13" t="s">
        <v>117</v>
      </c>
      <c r="B41" s="77" t="s">
        <v>149</v>
      </c>
      <c r="C41" s="78" t="s">
        <v>156</v>
      </c>
      <c r="D41" s="78" t="s">
        <v>328</v>
      </c>
      <c r="E41" s="79">
        <v>5257</v>
      </c>
      <c r="F41" s="79">
        <v>0.75</v>
      </c>
      <c r="G41" s="80">
        <v>0.17309902493015106</v>
      </c>
      <c r="H41" s="79">
        <v>0.75</v>
      </c>
      <c r="I41" s="80">
        <v>1.1599515015855251</v>
      </c>
      <c r="J41" s="79">
        <v>1</v>
      </c>
      <c r="K41" s="79">
        <v>187</v>
      </c>
      <c r="L41" s="79">
        <v>0.25</v>
      </c>
      <c r="M41" s="79">
        <v>0.66666666666666663</v>
      </c>
      <c r="N41" s="81">
        <v>0.70833333333333326</v>
      </c>
    </row>
    <row r="42" spans="1:14" s="16" customFormat="1" ht="11.25" customHeight="1" x14ac:dyDescent="0.2">
      <c r="A42" s="13" t="s">
        <v>117</v>
      </c>
      <c r="B42" s="77" t="s">
        <v>149</v>
      </c>
      <c r="C42" s="78" t="s">
        <v>157</v>
      </c>
      <c r="D42" s="78" t="s">
        <v>327</v>
      </c>
      <c r="E42" s="79">
        <v>4638</v>
      </c>
      <c r="F42" s="79">
        <v>0.5</v>
      </c>
      <c r="G42" s="80">
        <v>0.22724626863922651</v>
      </c>
      <c r="H42" s="79">
        <v>1</v>
      </c>
      <c r="I42" s="80">
        <v>0.73342562682664203</v>
      </c>
      <c r="J42" s="79">
        <v>0.75</v>
      </c>
      <c r="K42" s="79">
        <v>0</v>
      </c>
      <c r="L42" s="79">
        <v>0</v>
      </c>
      <c r="M42" s="79">
        <v>0.58333333333333337</v>
      </c>
      <c r="N42" s="81">
        <v>0.54166666666666674</v>
      </c>
    </row>
    <row r="43" spans="1:14" s="16" customFormat="1" ht="11.25" customHeight="1" x14ac:dyDescent="0.2">
      <c r="A43" s="13" t="s">
        <v>117</v>
      </c>
      <c r="B43" s="77" t="s">
        <v>149</v>
      </c>
      <c r="C43" s="78" t="s">
        <v>158</v>
      </c>
      <c r="D43" s="78" t="s">
        <v>326</v>
      </c>
      <c r="E43" s="79">
        <v>5007</v>
      </c>
      <c r="F43" s="79">
        <v>0.75</v>
      </c>
      <c r="G43" s="80">
        <v>0.20351241769419062</v>
      </c>
      <c r="H43" s="79">
        <v>1</v>
      </c>
      <c r="I43" s="80">
        <v>1.0778863775198535</v>
      </c>
      <c r="J43" s="79">
        <v>1</v>
      </c>
      <c r="K43" s="79">
        <v>0</v>
      </c>
      <c r="L43" s="79">
        <v>0</v>
      </c>
      <c r="M43" s="79">
        <v>0.66666666666666663</v>
      </c>
      <c r="N43" s="81">
        <v>0.70833333333333326</v>
      </c>
    </row>
    <row r="44" spans="1:14" s="16" customFormat="1" ht="11.25" customHeight="1" x14ac:dyDescent="0.2">
      <c r="A44" s="13" t="s">
        <v>117</v>
      </c>
      <c r="B44" s="77" t="s">
        <v>149</v>
      </c>
      <c r="C44" s="78" t="s">
        <v>159</v>
      </c>
      <c r="D44" s="78" t="s">
        <v>325</v>
      </c>
      <c r="E44" s="79">
        <v>8190</v>
      </c>
      <c r="F44" s="79">
        <v>0.75</v>
      </c>
      <c r="G44" s="80">
        <v>0.1903975677869138</v>
      </c>
      <c r="H44" s="79">
        <v>0.75</v>
      </c>
      <c r="I44" s="80">
        <v>1.2064726783827908</v>
      </c>
      <c r="J44" s="79">
        <v>1</v>
      </c>
      <c r="K44" s="79">
        <v>3524</v>
      </c>
      <c r="L44" s="79">
        <v>1</v>
      </c>
      <c r="M44" s="79">
        <v>0.91666666666666663</v>
      </c>
      <c r="N44" s="81">
        <v>0.83333333333333326</v>
      </c>
    </row>
    <row r="45" spans="1:14" s="16" customFormat="1" ht="11.25" customHeight="1" x14ac:dyDescent="0.2">
      <c r="A45" s="13" t="s">
        <v>117</v>
      </c>
      <c r="B45" s="77" t="s">
        <v>149</v>
      </c>
      <c r="C45" s="78" t="s">
        <v>160</v>
      </c>
      <c r="D45" s="78" t="s">
        <v>324</v>
      </c>
      <c r="E45" s="79">
        <v>12307</v>
      </c>
      <c r="F45" s="79">
        <v>1</v>
      </c>
      <c r="G45" s="80">
        <v>0.12143307460832205</v>
      </c>
      <c r="H45" s="79">
        <v>0.5</v>
      </c>
      <c r="I45" s="80">
        <v>0.5718399716450312</v>
      </c>
      <c r="J45" s="79">
        <v>0.5</v>
      </c>
      <c r="K45" s="79">
        <v>356</v>
      </c>
      <c r="L45" s="79">
        <v>0.25</v>
      </c>
      <c r="M45" s="79">
        <v>0.41666666666666669</v>
      </c>
      <c r="N45" s="81">
        <v>0.70833333333333337</v>
      </c>
    </row>
    <row r="46" spans="1:14" s="16" customFormat="1" ht="11.25" customHeight="1" x14ac:dyDescent="0.2">
      <c r="A46" s="13" t="s">
        <v>117</v>
      </c>
      <c r="B46" s="77" t="s">
        <v>149</v>
      </c>
      <c r="C46" s="78" t="s">
        <v>161</v>
      </c>
      <c r="D46" s="78" t="s">
        <v>323</v>
      </c>
      <c r="E46" s="79">
        <v>1560</v>
      </c>
      <c r="F46" s="79">
        <v>0.25</v>
      </c>
      <c r="G46" s="80">
        <v>0.18034192208127603</v>
      </c>
      <c r="H46" s="79">
        <v>0.75</v>
      </c>
      <c r="I46" s="80">
        <v>1.6291136684837473</v>
      </c>
      <c r="J46" s="79">
        <v>1</v>
      </c>
      <c r="K46" s="79">
        <v>0</v>
      </c>
      <c r="L46" s="79">
        <v>0</v>
      </c>
      <c r="M46" s="79">
        <v>0.58333333333333337</v>
      </c>
      <c r="N46" s="81">
        <v>0.41666666666666669</v>
      </c>
    </row>
    <row r="47" spans="1:14" s="16" customFormat="1" ht="11.25" customHeight="1" x14ac:dyDescent="0.2">
      <c r="A47" s="13" t="s">
        <v>117</v>
      </c>
      <c r="B47" s="77" t="s">
        <v>149</v>
      </c>
      <c r="C47" s="78" t="s">
        <v>162</v>
      </c>
      <c r="D47" s="78" t="s">
        <v>322</v>
      </c>
      <c r="E47" s="79">
        <v>3541</v>
      </c>
      <c r="F47" s="79">
        <v>0.5</v>
      </c>
      <c r="G47" s="80">
        <v>0.1703835197216152</v>
      </c>
      <c r="H47" s="79">
        <v>0.75</v>
      </c>
      <c r="I47" s="80">
        <v>1</v>
      </c>
      <c r="J47" s="79">
        <v>1</v>
      </c>
      <c r="K47" s="79">
        <v>0</v>
      </c>
      <c r="L47" s="79">
        <v>0</v>
      </c>
      <c r="M47" s="79">
        <v>0.58333333333333337</v>
      </c>
      <c r="N47" s="81">
        <v>0.54166666666666674</v>
      </c>
    </row>
    <row r="48" spans="1:14" s="16" customFormat="1" ht="11.25" customHeight="1" x14ac:dyDescent="0.2">
      <c r="A48" s="13" t="s">
        <v>117</v>
      </c>
      <c r="B48" s="77" t="s">
        <v>149</v>
      </c>
      <c r="C48" s="78" t="s">
        <v>163</v>
      </c>
      <c r="D48" s="78" t="s">
        <v>321</v>
      </c>
      <c r="E48" s="79">
        <v>12086</v>
      </c>
      <c r="F48" s="79">
        <v>1</v>
      </c>
      <c r="G48" s="80">
        <v>0.1750528031874666</v>
      </c>
      <c r="H48" s="79">
        <v>0.75</v>
      </c>
      <c r="I48" s="80">
        <v>0.96943931980428333</v>
      </c>
      <c r="J48" s="79">
        <v>1</v>
      </c>
      <c r="K48" s="79">
        <v>0</v>
      </c>
      <c r="L48" s="79">
        <v>0</v>
      </c>
      <c r="M48" s="79">
        <v>0.58333333333333337</v>
      </c>
      <c r="N48" s="81">
        <v>0.79166666666666674</v>
      </c>
    </row>
    <row r="49" spans="1:14" s="16" customFormat="1" ht="11.25" customHeight="1" x14ac:dyDescent="0.2">
      <c r="A49" s="13" t="s">
        <v>117</v>
      </c>
      <c r="B49" s="77" t="s">
        <v>149</v>
      </c>
      <c r="C49" s="78" t="s">
        <v>164</v>
      </c>
      <c r="D49" s="78" t="s">
        <v>320</v>
      </c>
      <c r="E49" s="79">
        <v>4293</v>
      </c>
      <c r="F49" s="79">
        <v>0.5</v>
      </c>
      <c r="G49" s="80">
        <v>0.18106999286374259</v>
      </c>
      <c r="H49" s="79">
        <v>0.75</v>
      </c>
      <c r="I49" s="80">
        <v>0.96929329419733579</v>
      </c>
      <c r="J49" s="79">
        <v>1</v>
      </c>
      <c r="K49" s="79">
        <v>0</v>
      </c>
      <c r="L49" s="79">
        <v>0</v>
      </c>
      <c r="M49" s="79">
        <v>0.58333333333333337</v>
      </c>
      <c r="N49" s="81">
        <v>0.54166666666666674</v>
      </c>
    </row>
    <row r="50" spans="1:14" s="16" customFormat="1" ht="11.25" customHeight="1" x14ac:dyDescent="0.2">
      <c r="A50" s="13" t="s">
        <v>117</v>
      </c>
      <c r="B50" s="77" t="s">
        <v>149</v>
      </c>
      <c r="C50" s="78" t="s">
        <v>165</v>
      </c>
      <c r="D50" s="78" t="s">
        <v>319</v>
      </c>
      <c r="E50" s="79">
        <v>4235</v>
      </c>
      <c r="F50" s="79">
        <v>0.5</v>
      </c>
      <c r="G50" s="80">
        <v>0.18079548968002862</v>
      </c>
      <c r="H50" s="79">
        <v>0.75</v>
      </c>
      <c r="I50" s="80">
        <v>0.96955128205128205</v>
      </c>
      <c r="J50" s="79">
        <v>1</v>
      </c>
      <c r="K50" s="79">
        <v>133</v>
      </c>
      <c r="L50" s="79">
        <v>0.25</v>
      </c>
      <c r="M50" s="79">
        <v>0.66666666666666663</v>
      </c>
      <c r="N50" s="81">
        <v>0.58333333333333326</v>
      </c>
    </row>
    <row r="51" spans="1:14" s="16" customFormat="1" ht="11.25" customHeight="1" x14ac:dyDescent="0.2">
      <c r="A51" s="13" t="s">
        <v>117</v>
      </c>
      <c r="B51" s="77" t="s">
        <v>149</v>
      </c>
      <c r="C51" s="78" t="s">
        <v>166</v>
      </c>
      <c r="D51" s="78" t="s">
        <v>318</v>
      </c>
      <c r="E51" s="79">
        <v>5287</v>
      </c>
      <c r="F51" s="79">
        <v>0.75</v>
      </c>
      <c r="G51" s="80">
        <v>0.17583890421188145</v>
      </c>
      <c r="H51" s="79">
        <v>0.75</v>
      </c>
      <c r="I51" s="80">
        <v>0.97491638795986624</v>
      </c>
      <c r="J51" s="79">
        <v>1</v>
      </c>
      <c r="K51" s="79">
        <v>1912</v>
      </c>
      <c r="L51" s="79">
        <v>0.75</v>
      </c>
      <c r="M51" s="79">
        <v>0.83333333333333337</v>
      </c>
      <c r="N51" s="81">
        <v>0.79166666666666674</v>
      </c>
    </row>
    <row r="52" spans="1:14" s="16" customFormat="1" ht="11.25" customHeight="1" x14ac:dyDescent="0.2">
      <c r="A52" s="13" t="s">
        <v>117</v>
      </c>
      <c r="B52" s="77" t="s">
        <v>149</v>
      </c>
      <c r="C52" s="78" t="s">
        <v>167</v>
      </c>
      <c r="D52" s="78" t="s">
        <v>317</v>
      </c>
      <c r="E52" s="79">
        <v>8021</v>
      </c>
      <c r="F52" s="79">
        <v>0.75</v>
      </c>
      <c r="G52" s="80">
        <v>0.1598052595521561</v>
      </c>
      <c r="H52" s="79">
        <v>0.75</v>
      </c>
      <c r="I52" s="80">
        <v>1.1113285747179369</v>
      </c>
      <c r="J52" s="79">
        <v>1</v>
      </c>
      <c r="K52" s="79">
        <v>0</v>
      </c>
      <c r="L52" s="79">
        <v>0</v>
      </c>
      <c r="M52" s="79">
        <v>0.58333333333333337</v>
      </c>
      <c r="N52" s="81">
        <v>0.66666666666666674</v>
      </c>
    </row>
    <row r="53" spans="1:14" s="16" customFormat="1" ht="11.25" customHeight="1" x14ac:dyDescent="0.2">
      <c r="A53" s="13" t="s">
        <v>117</v>
      </c>
      <c r="B53" s="77" t="s">
        <v>149</v>
      </c>
      <c r="C53" s="78" t="s">
        <v>168</v>
      </c>
      <c r="D53" s="78" t="s">
        <v>316</v>
      </c>
      <c r="E53" s="79">
        <v>5729</v>
      </c>
      <c r="F53" s="79">
        <v>0.75</v>
      </c>
      <c r="G53" s="80">
        <v>0.19049344807872051</v>
      </c>
      <c r="H53" s="79">
        <v>0.75</v>
      </c>
      <c r="I53" s="80">
        <v>1.1675252814348407</v>
      </c>
      <c r="J53" s="79">
        <v>1</v>
      </c>
      <c r="K53" s="79">
        <v>0</v>
      </c>
      <c r="L53" s="79">
        <v>0</v>
      </c>
      <c r="M53" s="79">
        <v>0.58333333333333337</v>
      </c>
      <c r="N53" s="81">
        <v>0.66666666666666674</v>
      </c>
    </row>
    <row r="54" spans="1:14" s="16" customFormat="1" ht="11.25" customHeight="1" x14ac:dyDescent="0.2">
      <c r="A54" s="13" t="s">
        <v>117</v>
      </c>
      <c r="B54" s="77" t="s">
        <v>149</v>
      </c>
      <c r="C54" s="78" t="s">
        <v>169</v>
      </c>
      <c r="D54" s="78" t="s">
        <v>315</v>
      </c>
      <c r="E54" s="79">
        <v>926</v>
      </c>
      <c r="F54" s="79">
        <v>0.25</v>
      </c>
      <c r="G54" s="80">
        <v>0.21294558772554126</v>
      </c>
      <c r="H54" s="79">
        <v>1</v>
      </c>
      <c r="I54" s="80">
        <v>1.2049446974625895</v>
      </c>
      <c r="J54" s="79">
        <v>1</v>
      </c>
      <c r="K54" s="79">
        <v>150</v>
      </c>
      <c r="L54" s="79">
        <v>0.25</v>
      </c>
      <c r="M54" s="79">
        <v>0.75</v>
      </c>
      <c r="N54" s="81">
        <v>0.5</v>
      </c>
    </row>
    <row r="55" spans="1:14" s="16" customFormat="1" ht="11.25" customHeight="1" x14ac:dyDescent="0.2">
      <c r="A55" s="13" t="s">
        <v>117</v>
      </c>
      <c r="B55" s="77" t="s">
        <v>149</v>
      </c>
      <c r="C55" s="78" t="s">
        <v>170</v>
      </c>
      <c r="D55" s="78" t="s">
        <v>314</v>
      </c>
      <c r="E55" s="79">
        <v>12731</v>
      </c>
      <c r="F55" s="79">
        <v>1</v>
      </c>
      <c r="G55" s="80">
        <v>0.17365386384313858</v>
      </c>
      <c r="H55" s="79">
        <v>0.75</v>
      </c>
      <c r="I55" s="80">
        <v>1.2415330613793758</v>
      </c>
      <c r="J55" s="79">
        <v>1</v>
      </c>
      <c r="K55" s="79">
        <v>0</v>
      </c>
      <c r="L55" s="79">
        <v>0</v>
      </c>
      <c r="M55" s="79">
        <v>0.58333333333333337</v>
      </c>
      <c r="N55" s="81">
        <v>0.79166666666666674</v>
      </c>
    </row>
    <row r="56" spans="1:14" s="16" customFormat="1" ht="11.25" customHeight="1" x14ac:dyDescent="0.2">
      <c r="A56" s="13" t="s">
        <v>117</v>
      </c>
      <c r="B56" s="77" t="s">
        <v>149</v>
      </c>
      <c r="C56" s="78" t="s">
        <v>171</v>
      </c>
      <c r="D56" s="78" t="s">
        <v>313</v>
      </c>
      <c r="E56" s="79">
        <v>2205.1999999999998</v>
      </c>
      <c r="F56" s="79">
        <v>0.25</v>
      </c>
      <c r="G56" s="80">
        <v>0.21133776279170061</v>
      </c>
      <c r="H56" s="79">
        <v>1</v>
      </c>
      <c r="I56" s="80">
        <v>1.2245772803048345</v>
      </c>
      <c r="J56" s="79">
        <v>1</v>
      </c>
      <c r="K56" s="79">
        <v>0</v>
      </c>
      <c r="L56" s="79">
        <v>0</v>
      </c>
      <c r="M56" s="79">
        <v>0.66666666666666663</v>
      </c>
      <c r="N56" s="81">
        <v>0.45833333333333331</v>
      </c>
    </row>
    <row r="57" spans="1:14" s="16" customFormat="1" ht="11.25" customHeight="1" x14ac:dyDescent="0.2">
      <c r="A57" s="13" t="s">
        <v>117</v>
      </c>
      <c r="B57" s="77" t="s">
        <v>149</v>
      </c>
      <c r="C57" s="78" t="s">
        <v>149</v>
      </c>
      <c r="D57" s="78" t="s">
        <v>312</v>
      </c>
      <c r="E57" s="79">
        <v>7238</v>
      </c>
      <c r="F57" s="79">
        <v>0.75</v>
      </c>
      <c r="G57" s="80">
        <v>0.18160966738364773</v>
      </c>
      <c r="H57" s="79">
        <v>0.75</v>
      </c>
      <c r="I57" s="80">
        <v>1.1412951038755923</v>
      </c>
      <c r="J57" s="79">
        <v>1</v>
      </c>
      <c r="K57" s="79">
        <v>0</v>
      </c>
      <c r="L57" s="79">
        <v>0</v>
      </c>
      <c r="M57" s="79">
        <v>0.58333333333333337</v>
      </c>
      <c r="N57" s="81">
        <v>0.66666666666666674</v>
      </c>
    </row>
    <row r="58" spans="1:14" s="16" customFormat="1" ht="11.25" customHeight="1" x14ac:dyDescent="0.2">
      <c r="A58" s="13" t="s">
        <v>117</v>
      </c>
      <c r="B58" s="77" t="s">
        <v>149</v>
      </c>
      <c r="C58" s="78" t="s">
        <v>172</v>
      </c>
      <c r="D58" s="78" t="s">
        <v>311</v>
      </c>
      <c r="E58" s="79">
        <v>333.52700000000004</v>
      </c>
      <c r="F58" s="79">
        <v>0</v>
      </c>
      <c r="G58" s="80">
        <v>0.20254438172693046</v>
      </c>
      <c r="H58" s="79">
        <v>1</v>
      </c>
      <c r="I58" s="80">
        <v>1.0019747235387046</v>
      </c>
      <c r="J58" s="79">
        <v>1</v>
      </c>
      <c r="K58" s="79">
        <v>112</v>
      </c>
      <c r="L58" s="79">
        <v>0.25</v>
      </c>
      <c r="M58" s="79">
        <v>0.75</v>
      </c>
      <c r="N58" s="81">
        <v>0.375</v>
      </c>
    </row>
    <row r="59" spans="1:14" s="16" customFormat="1" ht="11.25" customHeight="1" x14ac:dyDescent="0.2">
      <c r="A59" s="13" t="s">
        <v>117</v>
      </c>
      <c r="B59" s="77" t="s">
        <v>149</v>
      </c>
      <c r="C59" s="78" t="s">
        <v>173</v>
      </c>
      <c r="D59" s="78" t="s">
        <v>310</v>
      </c>
      <c r="E59" s="79">
        <v>3431</v>
      </c>
      <c r="F59" s="79">
        <v>0.5</v>
      </c>
      <c r="G59" s="80">
        <v>0.1770566277687359</v>
      </c>
      <c r="H59" s="79">
        <v>0.75</v>
      </c>
      <c r="I59" s="80">
        <v>0.50671983458868708</v>
      </c>
      <c r="J59" s="79">
        <v>0.5</v>
      </c>
      <c r="K59" s="79">
        <v>0</v>
      </c>
      <c r="L59" s="79">
        <v>0</v>
      </c>
      <c r="M59" s="79">
        <v>0.41666666666666669</v>
      </c>
      <c r="N59" s="81">
        <v>0.45833333333333337</v>
      </c>
    </row>
    <row r="60" spans="1:14" s="16" customFormat="1" ht="11.25" customHeight="1" x14ac:dyDescent="0.2">
      <c r="A60" s="13" t="s">
        <v>117</v>
      </c>
      <c r="B60" s="77" t="s">
        <v>149</v>
      </c>
      <c r="C60" s="78" t="s">
        <v>174</v>
      </c>
      <c r="D60" s="78" t="s">
        <v>309</v>
      </c>
      <c r="E60" s="79">
        <v>3939</v>
      </c>
      <c r="F60" s="79">
        <v>0.5</v>
      </c>
      <c r="G60" s="80">
        <v>0.20745709772097592</v>
      </c>
      <c r="H60" s="79">
        <v>1</v>
      </c>
      <c r="I60" s="80">
        <v>1.2236736870167955</v>
      </c>
      <c r="J60" s="79">
        <v>1</v>
      </c>
      <c r="K60" s="79">
        <v>300</v>
      </c>
      <c r="L60" s="79">
        <v>0.25</v>
      </c>
      <c r="M60" s="79">
        <v>0.75</v>
      </c>
      <c r="N60" s="81">
        <v>0.625</v>
      </c>
    </row>
    <row r="61" spans="1:14" s="16" customFormat="1" x14ac:dyDescent="0.2">
      <c r="A61" s="13" t="s">
        <v>117</v>
      </c>
      <c r="B61" s="77" t="s">
        <v>149</v>
      </c>
      <c r="C61" s="78" t="s">
        <v>175</v>
      </c>
      <c r="D61" s="78" t="s">
        <v>308</v>
      </c>
      <c r="E61" s="79">
        <v>6616</v>
      </c>
      <c r="F61" s="79">
        <v>0.75</v>
      </c>
      <c r="G61" s="80">
        <v>0.21435684768871247</v>
      </c>
      <c r="H61" s="79">
        <v>1</v>
      </c>
      <c r="I61" s="80">
        <v>0.9693772893772894</v>
      </c>
      <c r="J61" s="79">
        <v>1</v>
      </c>
      <c r="K61" s="79">
        <v>0</v>
      </c>
      <c r="L61" s="79">
        <v>0</v>
      </c>
      <c r="M61" s="79">
        <v>0.66666666666666663</v>
      </c>
      <c r="N61" s="81">
        <v>0.70833333333333326</v>
      </c>
    </row>
    <row r="62" spans="1:14" s="16" customFormat="1" x14ac:dyDescent="0.2">
      <c r="A62" s="13" t="s">
        <v>117</v>
      </c>
      <c r="B62" s="77" t="s">
        <v>149</v>
      </c>
      <c r="C62" s="78" t="s">
        <v>176</v>
      </c>
      <c r="D62" s="78" t="s">
        <v>307</v>
      </c>
      <c r="E62" s="79">
        <v>-498.5</v>
      </c>
      <c r="F62" s="79">
        <v>0</v>
      </c>
      <c r="G62" s="80">
        <v>0.22695428896533162</v>
      </c>
      <c r="H62" s="79">
        <v>1</v>
      </c>
      <c r="I62" s="80">
        <v>1.000780234070221</v>
      </c>
      <c r="J62" s="79">
        <v>1</v>
      </c>
      <c r="K62" s="79">
        <v>283</v>
      </c>
      <c r="L62" s="79">
        <v>0.25</v>
      </c>
      <c r="M62" s="79">
        <v>0.75</v>
      </c>
      <c r="N62" s="81">
        <v>0.375</v>
      </c>
    </row>
    <row r="63" spans="1:14" s="16" customFormat="1" x14ac:dyDescent="0.2">
      <c r="A63" s="13" t="s">
        <v>117</v>
      </c>
      <c r="B63" s="77" t="s">
        <v>149</v>
      </c>
      <c r="C63" s="78" t="s">
        <v>177</v>
      </c>
      <c r="D63" s="78" t="s">
        <v>306</v>
      </c>
      <c r="E63" s="79">
        <v>5484</v>
      </c>
      <c r="F63" s="79">
        <v>0.75</v>
      </c>
      <c r="G63" s="80">
        <v>0.18534837598733545</v>
      </c>
      <c r="H63" s="79">
        <v>0.75</v>
      </c>
      <c r="I63" s="80">
        <v>1.2691213389121339</v>
      </c>
      <c r="J63" s="79">
        <v>1</v>
      </c>
      <c r="K63" s="79">
        <v>0</v>
      </c>
      <c r="L63" s="79">
        <v>0</v>
      </c>
      <c r="M63" s="79">
        <v>0.58333333333333337</v>
      </c>
      <c r="N63" s="81">
        <v>0.66666666666666674</v>
      </c>
    </row>
    <row r="64" spans="1:14" s="16" customFormat="1" x14ac:dyDescent="0.2">
      <c r="A64" s="13" t="s">
        <v>117</v>
      </c>
      <c r="B64" s="77" t="s">
        <v>149</v>
      </c>
      <c r="C64" s="78" t="s">
        <v>178</v>
      </c>
      <c r="D64" s="78" t="s">
        <v>305</v>
      </c>
      <c r="E64" s="79">
        <v>39164</v>
      </c>
      <c r="F64" s="79">
        <v>1</v>
      </c>
      <c r="G64" s="80">
        <v>0.10177069672618427</v>
      </c>
      <c r="H64" s="79">
        <v>0.5</v>
      </c>
      <c r="I64" s="80">
        <v>1.1555417868121918</v>
      </c>
      <c r="J64" s="79">
        <v>1</v>
      </c>
      <c r="K64" s="79">
        <v>1419</v>
      </c>
      <c r="L64" s="79">
        <v>0.75</v>
      </c>
      <c r="M64" s="79">
        <v>0.75</v>
      </c>
      <c r="N64" s="81">
        <v>0.875</v>
      </c>
    </row>
    <row r="65" spans="1:14" s="16" customFormat="1" x14ac:dyDescent="0.2">
      <c r="A65" s="13" t="s">
        <v>117</v>
      </c>
      <c r="B65" s="77" t="s">
        <v>149</v>
      </c>
      <c r="C65" s="78" t="s">
        <v>179</v>
      </c>
      <c r="D65" s="78" t="s">
        <v>304</v>
      </c>
      <c r="E65" s="79">
        <v>9367</v>
      </c>
      <c r="F65" s="79">
        <v>0.75</v>
      </c>
      <c r="G65" s="80">
        <v>0.14110300004512269</v>
      </c>
      <c r="H65" s="79">
        <v>0.5</v>
      </c>
      <c r="I65" s="80">
        <v>0.88120801515760461</v>
      </c>
      <c r="J65" s="79">
        <v>1</v>
      </c>
      <c r="K65" s="79">
        <v>1244</v>
      </c>
      <c r="L65" s="79">
        <v>0.75</v>
      </c>
      <c r="M65" s="79">
        <v>0.75</v>
      </c>
      <c r="N65" s="81">
        <v>0.75</v>
      </c>
    </row>
    <row r="66" spans="1:14" s="16" customFormat="1" x14ac:dyDescent="0.2">
      <c r="A66" s="13" t="s">
        <v>117</v>
      </c>
      <c r="B66" s="77" t="s">
        <v>149</v>
      </c>
      <c r="C66" s="78" t="s">
        <v>180</v>
      </c>
      <c r="D66" s="78" t="s">
        <v>303</v>
      </c>
      <c r="E66" s="79">
        <v>12680</v>
      </c>
      <c r="F66" s="79">
        <v>1</v>
      </c>
      <c r="G66" s="80">
        <v>0.14809240726794187</v>
      </c>
      <c r="H66" s="79">
        <v>0.5</v>
      </c>
      <c r="I66" s="80">
        <v>1.0969967191049046</v>
      </c>
      <c r="J66" s="79">
        <v>1</v>
      </c>
      <c r="K66" s="79">
        <v>984</v>
      </c>
      <c r="L66" s="79">
        <v>0.5</v>
      </c>
      <c r="M66" s="79">
        <v>0.66666666666666663</v>
      </c>
      <c r="N66" s="81">
        <v>0.83333333333333326</v>
      </c>
    </row>
    <row r="67" spans="1:14" s="16" customFormat="1" x14ac:dyDescent="0.2">
      <c r="A67" s="13" t="s">
        <v>117</v>
      </c>
      <c r="B67" s="77" t="s">
        <v>149</v>
      </c>
      <c r="C67" s="78" t="s">
        <v>181</v>
      </c>
      <c r="D67" s="78" t="s">
        <v>302</v>
      </c>
      <c r="E67" s="79">
        <v>1644</v>
      </c>
      <c r="F67" s="79">
        <v>0.25</v>
      </c>
      <c r="G67" s="80">
        <v>0.20356506958846982</v>
      </c>
      <c r="H67" s="79">
        <v>1</v>
      </c>
      <c r="I67" s="80">
        <v>0.99972632731253419</v>
      </c>
      <c r="J67" s="79">
        <v>1</v>
      </c>
      <c r="K67" s="79">
        <v>960</v>
      </c>
      <c r="L67" s="79">
        <v>0.5</v>
      </c>
      <c r="M67" s="79">
        <v>0.83333333333333337</v>
      </c>
      <c r="N67" s="81">
        <v>0.54166666666666674</v>
      </c>
    </row>
    <row r="68" spans="1:14" s="16" customFormat="1" x14ac:dyDescent="0.2">
      <c r="A68" s="13" t="s">
        <v>117</v>
      </c>
      <c r="B68" s="77" t="s">
        <v>149</v>
      </c>
      <c r="C68" s="78" t="s">
        <v>182</v>
      </c>
      <c r="D68" s="78" t="s">
        <v>301</v>
      </c>
      <c r="E68" s="79">
        <v>2328</v>
      </c>
      <c r="F68" s="79">
        <v>0.25</v>
      </c>
      <c r="G68" s="80">
        <v>0.2315800171232878</v>
      </c>
      <c r="H68" s="79">
        <v>1</v>
      </c>
      <c r="I68" s="80">
        <v>0.79096856550183503</v>
      </c>
      <c r="J68" s="79">
        <v>0.75</v>
      </c>
      <c r="K68" s="79">
        <v>744</v>
      </c>
      <c r="L68" s="79">
        <v>0.5</v>
      </c>
      <c r="M68" s="79">
        <v>0.75</v>
      </c>
      <c r="N68" s="81">
        <v>0.5</v>
      </c>
    </row>
    <row r="69" spans="1:14" s="16" customFormat="1" x14ac:dyDescent="0.2">
      <c r="A69" s="13" t="s">
        <v>117</v>
      </c>
      <c r="B69" s="77" t="s">
        <v>149</v>
      </c>
      <c r="C69" s="78" t="s">
        <v>85</v>
      </c>
      <c r="D69" s="78" t="s">
        <v>300</v>
      </c>
      <c r="E69" s="79">
        <v>3283</v>
      </c>
      <c r="F69" s="79">
        <v>0.5</v>
      </c>
      <c r="G69" s="80">
        <v>0.20789835842745313</v>
      </c>
      <c r="H69" s="79">
        <v>1</v>
      </c>
      <c r="I69" s="80">
        <v>1.0685002594706798</v>
      </c>
      <c r="J69" s="79">
        <v>1</v>
      </c>
      <c r="K69" s="79">
        <v>117</v>
      </c>
      <c r="L69" s="79">
        <v>0.25</v>
      </c>
      <c r="M69" s="79">
        <v>0.75</v>
      </c>
      <c r="N69" s="81">
        <v>0.625</v>
      </c>
    </row>
    <row r="70" spans="1:14" s="16" customFormat="1" x14ac:dyDescent="0.2">
      <c r="A70" s="13" t="s">
        <v>117</v>
      </c>
      <c r="B70" s="77" t="s">
        <v>149</v>
      </c>
      <c r="C70" s="78" t="s">
        <v>111</v>
      </c>
      <c r="D70" s="78" t="s">
        <v>299</v>
      </c>
      <c r="E70" s="79">
        <v>-981</v>
      </c>
      <c r="F70" s="79">
        <v>0</v>
      </c>
      <c r="G70" s="80">
        <v>0.21166644573552168</v>
      </c>
      <c r="H70" s="79">
        <v>1</v>
      </c>
      <c r="I70" s="80">
        <v>0.96870015948963317</v>
      </c>
      <c r="J70" s="79">
        <v>1</v>
      </c>
      <c r="K70" s="79">
        <v>0</v>
      </c>
      <c r="L70" s="79">
        <v>0</v>
      </c>
      <c r="M70" s="79">
        <v>0.66666666666666663</v>
      </c>
      <c r="N70" s="81">
        <v>0.33333333333333331</v>
      </c>
    </row>
    <row r="71" spans="1:14" s="16" customFormat="1" x14ac:dyDescent="0.2">
      <c r="A71" s="13" t="s">
        <v>117</v>
      </c>
      <c r="B71" s="77" t="s">
        <v>149</v>
      </c>
      <c r="C71" s="78" t="s">
        <v>183</v>
      </c>
      <c r="D71" s="78" t="s">
        <v>298</v>
      </c>
      <c r="E71" s="79">
        <v>7662</v>
      </c>
      <c r="F71" s="79">
        <v>0.75</v>
      </c>
      <c r="G71" s="80">
        <v>0.18567838220260627</v>
      </c>
      <c r="H71" s="79">
        <v>0.75</v>
      </c>
      <c r="I71" s="80">
        <v>1.1994863013698631</v>
      </c>
      <c r="J71" s="79">
        <v>1</v>
      </c>
      <c r="K71" s="79">
        <v>200</v>
      </c>
      <c r="L71" s="79">
        <v>0.25</v>
      </c>
      <c r="M71" s="79">
        <v>0.66666666666666663</v>
      </c>
      <c r="N71" s="81">
        <v>0.70833333333333326</v>
      </c>
    </row>
    <row r="72" spans="1:14" s="16" customFormat="1" x14ac:dyDescent="0.2">
      <c r="A72" s="13" t="s">
        <v>117</v>
      </c>
      <c r="B72" s="77" t="s">
        <v>149</v>
      </c>
      <c r="C72" s="78" t="s">
        <v>184</v>
      </c>
      <c r="D72" s="78" t="s">
        <v>297</v>
      </c>
      <c r="E72" s="79">
        <v>-1399</v>
      </c>
      <c r="F72" s="79">
        <v>0</v>
      </c>
      <c r="G72" s="80">
        <v>0.21452188190302618</v>
      </c>
      <c r="H72" s="79">
        <v>1</v>
      </c>
      <c r="I72" s="80">
        <v>0.9694302918017601</v>
      </c>
      <c r="J72" s="79">
        <v>1</v>
      </c>
      <c r="K72" s="79">
        <v>0</v>
      </c>
      <c r="L72" s="79">
        <v>0</v>
      </c>
      <c r="M72" s="79">
        <v>0.66666666666666663</v>
      </c>
      <c r="N72" s="81">
        <v>0.33333333333333331</v>
      </c>
    </row>
    <row r="73" spans="1:14" s="16" customFormat="1" x14ac:dyDescent="0.2">
      <c r="A73" s="13" t="s">
        <v>117</v>
      </c>
      <c r="B73" s="77" t="s">
        <v>149</v>
      </c>
      <c r="C73" s="78" t="s">
        <v>185</v>
      </c>
      <c r="D73" s="78" t="s">
        <v>296</v>
      </c>
      <c r="E73" s="79">
        <v>38840.5</v>
      </c>
      <c r="F73" s="79">
        <v>1</v>
      </c>
      <c r="G73" s="80">
        <v>8.5379296611018521E-2</v>
      </c>
      <c r="H73" s="79">
        <v>0.25</v>
      </c>
      <c r="I73" s="80">
        <v>1.2117959704997734</v>
      </c>
      <c r="J73" s="79">
        <v>1</v>
      </c>
      <c r="K73" s="79">
        <v>14433</v>
      </c>
      <c r="L73" s="79">
        <v>1</v>
      </c>
      <c r="M73" s="79">
        <v>0.75</v>
      </c>
      <c r="N73" s="81">
        <v>0.875</v>
      </c>
    </row>
    <row r="74" spans="1:14" s="16" customFormat="1" x14ac:dyDescent="0.2">
      <c r="A74" s="13" t="s">
        <v>117</v>
      </c>
      <c r="B74" s="77" t="s">
        <v>149</v>
      </c>
      <c r="C74" s="78" t="s">
        <v>186</v>
      </c>
      <c r="D74" s="78" t="s">
        <v>295</v>
      </c>
      <c r="E74" s="79">
        <v>-124</v>
      </c>
      <c r="F74" s="79">
        <v>0</v>
      </c>
      <c r="G74" s="80">
        <v>0.15948074295593076</v>
      </c>
      <c r="H74" s="79">
        <v>0.75</v>
      </c>
      <c r="I74" s="80">
        <v>1.177</v>
      </c>
      <c r="J74" s="79">
        <v>1</v>
      </c>
      <c r="K74" s="79">
        <v>1200</v>
      </c>
      <c r="L74" s="79">
        <v>0.75</v>
      </c>
      <c r="M74" s="79">
        <v>0.83333333333333337</v>
      </c>
      <c r="N74" s="81">
        <v>0.41666666666666669</v>
      </c>
    </row>
    <row r="75" spans="1:14" s="16" customFormat="1" x14ac:dyDescent="0.2">
      <c r="A75" s="13" t="s">
        <v>117</v>
      </c>
      <c r="B75" s="77" t="s">
        <v>149</v>
      </c>
      <c r="C75" s="78" t="s">
        <v>187</v>
      </c>
      <c r="D75" s="78" t="s">
        <v>294</v>
      </c>
      <c r="E75" s="79">
        <v>1032</v>
      </c>
      <c r="F75" s="79">
        <v>0.25</v>
      </c>
      <c r="G75" s="80">
        <v>0.17061587451266189</v>
      </c>
      <c r="H75" s="79">
        <v>0.75</v>
      </c>
      <c r="I75" s="80">
        <v>0.99087515553712158</v>
      </c>
      <c r="J75" s="79">
        <v>1</v>
      </c>
      <c r="K75" s="79">
        <v>600</v>
      </c>
      <c r="L75" s="79">
        <v>0.5</v>
      </c>
      <c r="M75" s="79">
        <v>0.75</v>
      </c>
      <c r="N75" s="81">
        <v>0.5</v>
      </c>
    </row>
    <row r="76" spans="1:14" s="16" customFormat="1" x14ac:dyDescent="0.2">
      <c r="A76" s="13" t="s">
        <v>117</v>
      </c>
      <c r="B76" s="77" t="s">
        <v>149</v>
      </c>
      <c r="C76" s="78" t="s">
        <v>188</v>
      </c>
      <c r="D76" s="78" t="s">
        <v>293</v>
      </c>
      <c r="E76" s="79">
        <v>1425</v>
      </c>
      <c r="F76" s="79">
        <v>0.25</v>
      </c>
      <c r="G76" s="80">
        <v>0.19653582645566314</v>
      </c>
      <c r="H76" s="79">
        <v>0.75</v>
      </c>
      <c r="I76" s="80">
        <v>1.23006993006993</v>
      </c>
      <c r="J76" s="79">
        <v>1</v>
      </c>
      <c r="K76" s="79">
        <v>0</v>
      </c>
      <c r="L76" s="79">
        <v>0</v>
      </c>
      <c r="M76" s="79">
        <v>0.58333333333333337</v>
      </c>
      <c r="N76" s="81">
        <v>0.41666666666666669</v>
      </c>
    </row>
    <row r="77" spans="1:14" s="16" customFormat="1" x14ac:dyDescent="0.2">
      <c r="A77" s="13" t="s">
        <v>117</v>
      </c>
      <c r="B77" s="77" t="s">
        <v>149</v>
      </c>
      <c r="C77" s="78" t="s">
        <v>189</v>
      </c>
      <c r="D77" s="78" t="s">
        <v>292</v>
      </c>
      <c r="E77" s="79">
        <v>9005</v>
      </c>
      <c r="F77" s="79">
        <v>0.75</v>
      </c>
      <c r="G77" s="80">
        <v>0.21144878967843231</v>
      </c>
      <c r="H77" s="79">
        <v>1</v>
      </c>
      <c r="I77" s="80">
        <v>1.2265258215962442</v>
      </c>
      <c r="J77" s="79">
        <v>1</v>
      </c>
      <c r="K77" s="79">
        <v>0</v>
      </c>
      <c r="L77" s="79">
        <v>0</v>
      </c>
      <c r="M77" s="79">
        <v>0.66666666666666663</v>
      </c>
      <c r="N77" s="81">
        <v>0.70833333333333326</v>
      </c>
    </row>
    <row r="78" spans="1:14" s="16" customFormat="1" x14ac:dyDescent="0.2">
      <c r="A78" s="13" t="s">
        <v>117</v>
      </c>
      <c r="B78" s="77" t="s">
        <v>190</v>
      </c>
      <c r="C78" s="78" t="s">
        <v>191</v>
      </c>
      <c r="D78" s="78" t="s">
        <v>281</v>
      </c>
      <c r="E78" s="79">
        <v>1169</v>
      </c>
      <c r="F78" s="79">
        <v>0.25</v>
      </c>
      <c r="G78" s="80">
        <v>0.18971390438619182</v>
      </c>
      <c r="H78" s="79">
        <v>0.75</v>
      </c>
      <c r="I78" s="80">
        <v>0.47462444173771823</v>
      </c>
      <c r="J78" s="79">
        <v>0.5</v>
      </c>
      <c r="K78" s="79">
        <v>0</v>
      </c>
      <c r="L78" s="79">
        <v>0</v>
      </c>
      <c r="M78" s="79">
        <v>0.41666666666666669</v>
      </c>
      <c r="N78" s="81">
        <v>0.33333333333333337</v>
      </c>
    </row>
    <row r="79" spans="1:14" s="16" customFormat="1" x14ac:dyDescent="0.2">
      <c r="A79" s="13" t="s">
        <v>117</v>
      </c>
      <c r="B79" s="77" t="s">
        <v>190</v>
      </c>
      <c r="C79" s="78" t="s">
        <v>192</v>
      </c>
      <c r="D79" s="78" t="s">
        <v>280</v>
      </c>
      <c r="E79" s="79">
        <v>-10515.99</v>
      </c>
      <c r="F79" s="79">
        <v>0</v>
      </c>
      <c r="G79" s="80">
        <v>0.19255933604542269</v>
      </c>
      <c r="H79" s="79">
        <v>0.75</v>
      </c>
      <c r="I79" s="80">
        <v>0.10306258322237018</v>
      </c>
      <c r="J79" s="79">
        <v>0</v>
      </c>
      <c r="K79" s="79">
        <v>6609</v>
      </c>
      <c r="L79" s="79">
        <v>1</v>
      </c>
      <c r="M79" s="79">
        <v>0.58333333333333337</v>
      </c>
      <c r="N79" s="81">
        <v>0.29166666666666669</v>
      </c>
    </row>
    <row r="80" spans="1:14" s="16" customFormat="1" x14ac:dyDescent="0.2">
      <c r="A80" s="13" t="s">
        <v>117</v>
      </c>
      <c r="B80" s="77" t="s">
        <v>190</v>
      </c>
      <c r="C80" s="78" t="s">
        <v>193</v>
      </c>
      <c r="D80" s="78" t="s">
        <v>279</v>
      </c>
      <c r="E80" s="79">
        <v>1160</v>
      </c>
      <c r="F80" s="79">
        <v>0.25</v>
      </c>
      <c r="G80" s="80">
        <v>0.17445538745556863</v>
      </c>
      <c r="H80" s="79">
        <v>0.75</v>
      </c>
      <c r="I80" s="80">
        <v>5.5051967158654076E-2</v>
      </c>
      <c r="J80" s="79">
        <v>0</v>
      </c>
      <c r="K80" s="79">
        <v>0</v>
      </c>
      <c r="L80" s="79">
        <v>0</v>
      </c>
      <c r="M80" s="79">
        <v>0.25</v>
      </c>
      <c r="N80" s="81">
        <v>0.25</v>
      </c>
    </row>
    <row r="81" spans="1:14" s="16" customFormat="1" x14ac:dyDescent="0.2">
      <c r="A81" s="13" t="s">
        <v>117</v>
      </c>
      <c r="B81" s="77" t="s">
        <v>190</v>
      </c>
      <c r="C81" s="78" t="s">
        <v>194</v>
      </c>
      <c r="D81" s="78" t="s">
        <v>278</v>
      </c>
      <c r="E81" s="79">
        <v>658</v>
      </c>
      <c r="F81" s="79">
        <v>0.25</v>
      </c>
      <c r="G81" s="80">
        <v>0.19113330208070634</v>
      </c>
      <c r="H81" s="79">
        <v>0.75</v>
      </c>
      <c r="I81" s="80">
        <v>7.1273830155979198E-2</v>
      </c>
      <c r="J81" s="79">
        <v>0</v>
      </c>
      <c r="K81" s="79">
        <v>0</v>
      </c>
      <c r="L81" s="79">
        <v>0</v>
      </c>
      <c r="M81" s="79">
        <v>0.25</v>
      </c>
      <c r="N81" s="81">
        <v>0.25</v>
      </c>
    </row>
    <row r="82" spans="1:14" s="16" customFormat="1" x14ac:dyDescent="0.2">
      <c r="A82" s="13" t="s">
        <v>117</v>
      </c>
      <c r="B82" s="77" t="s">
        <v>190</v>
      </c>
      <c r="C82" s="78" t="s">
        <v>195</v>
      </c>
      <c r="D82" s="78" t="s">
        <v>277</v>
      </c>
      <c r="E82" s="79">
        <v>-3699</v>
      </c>
      <c r="F82" s="79">
        <v>0</v>
      </c>
      <c r="G82" s="80">
        <v>0.203705888821864</v>
      </c>
      <c r="H82" s="79">
        <v>1</v>
      </c>
      <c r="I82" s="80">
        <v>0.92685815812851646</v>
      </c>
      <c r="J82" s="79">
        <v>1</v>
      </c>
      <c r="K82" s="79">
        <v>1458</v>
      </c>
      <c r="L82" s="79">
        <v>0.75</v>
      </c>
      <c r="M82" s="79">
        <v>0.91666666666666663</v>
      </c>
      <c r="N82" s="81">
        <v>0.45833333333333331</v>
      </c>
    </row>
    <row r="83" spans="1:14" s="16" customFormat="1" x14ac:dyDescent="0.2">
      <c r="A83" s="13" t="s">
        <v>117</v>
      </c>
      <c r="B83" s="77" t="s">
        <v>190</v>
      </c>
      <c r="C83" s="78" t="s">
        <v>196</v>
      </c>
      <c r="D83" s="78" t="s">
        <v>276</v>
      </c>
      <c r="E83" s="79">
        <v>34</v>
      </c>
      <c r="F83" s="79">
        <v>0</v>
      </c>
      <c r="G83" s="80">
        <v>0.23279859218612189</v>
      </c>
      <c r="H83" s="79">
        <v>1</v>
      </c>
      <c r="I83" s="80">
        <v>2.2561380225613801E-2</v>
      </c>
      <c r="J83" s="79">
        <v>0</v>
      </c>
      <c r="K83" s="79">
        <v>0</v>
      </c>
      <c r="L83" s="79">
        <v>0</v>
      </c>
      <c r="M83" s="79">
        <v>0.33333333333333331</v>
      </c>
      <c r="N83" s="81">
        <v>0.16666666666666666</v>
      </c>
    </row>
    <row r="84" spans="1:14" s="16" customFormat="1" x14ac:dyDescent="0.2">
      <c r="A84" s="13" t="s">
        <v>117</v>
      </c>
      <c r="B84" s="77" t="s">
        <v>190</v>
      </c>
      <c r="C84" s="78" t="s">
        <v>197</v>
      </c>
      <c r="D84" s="78" t="s">
        <v>275</v>
      </c>
      <c r="E84" s="79">
        <v>970</v>
      </c>
      <c r="F84" s="79">
        <v>0.25</v>
      </c>
      <c r="G84" s="80">
        <v>0.20776989841164978</v>
      </c>
      <c r="H84" s="79">
        <v>1</v>
      </c>
      <c r="I84" s="80">
        <v>0.14804639804639805</v>
      </c>
      <c r="J84" s="79">
        <v>0</v>
      </c>
      <c r="K84" s="79">
        <v>0</v>
      </c>
      <c r="L84" s="79">
        <v>0</v>
      </c>
      <c r="M84" s="79">
        <v>0.33333333333333331</v>
      </c>
      <c r="N84" s="81">
        <v>0.29166666666666663</v>
      </c>
    </row>
    <row r="85" spans="1:14" s="16" customFormat="1" x14ac:dyDescent="0.2">
      <c r="A85" s="13" t="s">
        <v>117</v>
      </c>
      <c r="B85" s="77" t="s">
        <v>190</v>
      </c>
      <c r="C85" s="78" t="s">
        <v>198</v>
      </c>
      <c r="D85" s="78" t="s">
        <v>274</v>
      </c>
      <c r="E85" s="79">
        <v>1333</v>
      </c>
      <c r="F85" s="79">
        <v>0.25</v>
      </c>
      <c r="G85" s="80">
        <v>0.21076960398153835</v>
      </c>
      <c r="H85" s="79">
        <v>1</v>
      </c>
      <c r="I85" s="80">
        <v>0.36813035073184203</v>
      </c>
      <c r="J85" s="79">
        <v>0.25</v>
      </c>
      <c r="K85" s="79">
        <v>0</v>
      </c>
      <c r="L85" s="79">
        <v>0</v>
      </c>
      <c r="M85" s="79">
        <v>0.41666666666666669</v>
      </c>
      <c r="N85" s="81">
        <v>0.33333333333333337</v>
      </c>
    </row>
    <row r="86" spans="1:14" s="16" customFormat="1" x14ac:dyDescent="0.2">
      <c r="A86" s="13" t="s">
        <v>117</v>
      </c>
      <c r="B86" s="77" t="s">
        <v>190</v>
      </c>
      <c r="C86" s="78" t="s">
        <v>199</v>
      </c>
      <c r="D86" s="78" t="s">
        <v>273</v>
      </c>
      <c r="E86" s="79">
        <v>937</v>
      </c>
      <c r="F86" s="79">
        <v>0.25</v>
      </c>
      <c r="G86" s="80">
        <v>0.18446931395032964</v>
      </c>
      <c r="H86" s="79">
        <v>0.75</v>
      </c>
      <c r="I86" s="80">
        <v>0.5441347270615563</v>
      </c>
      <c r="J86" s="79">
        <v>0.5</v>
      </c>
      <c r="K86" s="79">
        <v>0</v>
      </c>
      <c r="L86" s="79">
        <v>0</v>
      </c>
      <c r="M86" s="79">
        <v>0.41666666666666669</v>
      </c>
      <c r="N86" s="81">
        <v>0.33333333333333337</v>
      </c>
    </row>
    <row r="87" spans="1:14" s="16" customFormat="1" x14ac:dyDescent="0.2">
      <c r="A87" s="13" t="s">
        <v>117</v>
      </c>
      <c r="B87" s="77" t="s">
        <v>190</v>
      </c>
      <c r="C87" s="78" t="s">
        <v>200</v>
      </c>
      <c r="D87" s="78" t="s">
        <v>272</v>
      </c>
      <c r="E87" s="79">
        <v>89</v>
      </c>
      <c r="F87" s="79">
        <v>0</v>
      </c>
      <c r="G87" s="80">
        <v>0.19300357754390121</v>
      </c>
      <c r="H87" s="79">
        <v>0.75</v>
      </c>
      <c r="I87" s="80">
        <v>1.6030259365994236E-2</v>
      </c>
      <c r="J87" s="79">
        <v>0</v>
      </c>
      <c r="K87" s="79">
        <v>0</v>
      </c>
      <c r="L87" s="79">
        <v>0</v>
      </c>
      <c r="M87" s="79">
        <v>0.25</v>
      </c>
      <c r="N87" s="81">
        <v>0.125</v>
      </c>
    </row>
    <row r="88" spans="1:14" s="16" customFormat="1" x14ac:dyDescent="0.2">
      <c r="A88" s="13" t="s">
        <v>117</v>
      </c>
      <c r="B88" s="77" t="s">
        <v>190</v>
      </c>
      <c r="C88" s="78" t="s">
        <v>201</v>
      </c>
      <c r="D88" s="78" t="s">
        <v>271</v>
      </c>
      <c r="E88" s="79">
        <v>4157</v>
      </c>
      <c r="F88" s="79">
        <v>0.5</v>
      </c>
      <c r="G88" s="80">
        <v>0.18148611553230204</v>
      </c>
      <c r="H88" s="79">
        <v>0.75</v>
      </c>
      <c r="I88" s="80">
        <v>0.48859896567936062</v>
      </c>
      <c r="J88" s="79">
        <v>0.5</v>
      </c>
      <c r="K88" s="79">
        <v>280</v>
      </c>
      <c r="L88" s="79">
        <v>0.25</v>
      </c>
      <c r="M88" s="79">
        <v>0.5</v>
      </c>
      <c r="N88" s="81">
        <v>0.5</v>
      </c>
    </row>
    <row r="89" spans="1:14" s="16" customFormat="1" x14ac:dyDescent="0.2">
      <c r="A89" s="13" t="s">
        <v>117</v>
      </c>
      <c r="B89" s="77" t="s">
        <v>190</v>
      </c>
      <c r="C89" s="78" t="s">
        <v>202</v>
      </c>
      <c r="D89" s="78" t="s">
        <v>270</v>
      </c>
      <c r="E89" s="79">
        <v>143</v>
      </c>
      <c r="F89" s="79">
        <v>0</v>
      </c>
      <c r="G89" s="80">
        <v>0.19147559842295336</v>
      </c>
      <c r="H89" s="79">
        <v>0.75</v>
      </c>
      <c r="I89" s="80">
        <v>4.7398077560490554E-2</v>
      </c>
      <c r="J89" s="79">
        <v>0</v>
      </c>
      <c r="K89" s="79">
        <v>0</v>
      </c>
      <c r="L89" s="79">
        <v>0</v>
      </c>
      <c r="M89" s="79">
        <v>0.25</v>
      </c>
      <c r="N89" s="81">
        <v>0.125</v>
      </c>
    </row>
    <row r="90" spans="1:14" s="16" customFormat="1" x14ac:dyDescent="0.2">
      <c r="A90" s="13" t="s">
        <v>117</v>
      </c>
      <c r="B90" s="77" t="s">
        <v>190</v>
      </c>
      <c r="C90" s="78" t="s">
        <v>203</v>
      </c>
      <c r="D90" s="78" t="s">
        <v>269</v>
      </c>
      <c r="E90" s="79">
        <v>1562</v>
      </c>
      <c r="F90" s="79">
        <v>0.25</v>
      </c>
      <c r="G90" s="80">
        <v>0.18563056830004748</v>
      </c>
      <c r="H90" s="79">
        <v>0.75</v>
      </c>
      <c r="I90" s="80">
        <v>0.876051598429613</v>
      </c>
      <c r="J90" s="79">
        <v>1</v>
      </c>
      <c r="K90" s="79">
        <v>0</v>
      </c>
      <c r="L90" s="79">
        <v>0</v>
      </c>
      <c r="M90" s="79">
        <v>0.58333333333333337</v>
      </c>
      <c r="N90" s="81">
        <v>0.41666666666666669</v>
      </c>
    </row>
    <row r="91" spans="1:14" s="16" customFormat="1" x14ac:dyDescent="0.2">
      <c r="A91" s="13" t="s">
        <v>117</v>
      </c>
      <c r="B91" s="77" t="s">
        <v>190</v>
      </c>
      <c r="C91" s="78" t="s">
        <v>204</v>
      </c>
      <c r="D91" s="78" t="s">
        <v>268</v>
      </c>
      <c r="E91" s="79">
        <v>1812</v>
      </c>
      <c r="F91" s="79">
        <v>0.25</v>
      </c>
      <c r="G91" s="80">
        <v>0.19220613433678557</v>
      </c>
      <c r="H91" s="79">
        <v>0.75</v>
      </c>
      <c r="I91" s="80">
        <v>0.47885835095137419</v>
      </c>
      <c r="J91" s="79">
        <v>0.5</v>
      </c>
      <c r="K91" s="79">
        <v>0</v>
      </c>
      <c r="L91" s="79">
        <v>0</v>
      </c>
      <c r="M91" s="79">
        <v>0.41666666666666669</v>
      </c>
      <c r="N91" s="81">
        <v>0.33333333333333337</v>
      </c>
    </row>
    <row r="92" spans="1:14" s="16" customFormat="1" x14ac:dyDescent="0.2">
      <c r="A92" s="13" t="s">
        <v>117</v>
      </c>
      <c r="B92" s="77" t="s">
        <v>205</v>
      </c>
      <c r="C92" s="78" t="s">
        <v>206</v>
      </c>
      <c r="D92" s="78" t="s">
        <v>267</v>
      </c>
      <c r="E92" s="79">
        <v>301</v>
      </c>
      <c r="F92" s="79">
        <v>0</v>
      </c>
      <c r="G92" s="80">
        <v>0.20512960324605076</v>
      </c>
      <c r="H92" s="79">
        <v>1</v>
      </c>
      <c r="I92" s="80">
        <v>0.17269076305220885</v>
      </c>
      <c r="J92" s="79">
        <v>0</v>
      </c>
      <c r="K92" s="79">
        <v>0</v>
      </c>
      <c r="L92" s="79">
        <v>0</v>
      </c>
      <c r="M92" s="79">
        <v>0.33333333333333331</v>
      </c>
      <c r="N92" s="81">
        <v>0.16666666666666666</v>
      </c>
    </row>
    <row r="93" spans="1:14" s="16" customFormat="1" x14ac:dyDescent="0.2">
      <c r="A93" s="13" t="s">
        <v>117</v>
      </c>
      <c r="B93" s="77" t="s">
        <v>205</v>
      </c>
      <c r="C93" s="78" t="s">
        <v>207</v>
      </c>
      <c r="D93" s="78" t="s">
        <v>266</v>
      </c>
      <c r="E93" s="79">
        <v>1062</v>
      </c>
      <c r="F93" s="79">
        <v>0.25</v>
      </c>
      <c r="G93" s="80">
        <v>0.1873807331825976</v>
      </c>
      <c r="H93" s="79">
        <v>0.75</v>
      </c>
      <c r="I93" s="80">
        <v>0.16908135647189937</v>
      </c>
      <c r="J93" s="79">
        <v>0</v>
      </c>
      <c r="K93" s="79">
        <v>0</v>
      </c>
      <c r="L93" s="79">
        <v>0</v>
      </c>
      <c r="M93" s="79">
        <v>0.25</v>
      </c>
      <c r="N93" s="81">
        <v>0.25</v>
      </c>
    </row>
    <row r="94" spans="1:14" s="16" customFormat="1" x14ac:dyDescent="0.2">
      <c r="A94" s="13" t="s">
        <v>117</v>
      </c>
      <c r="B94" s="77" t="s">
        <v>205</v>
      </c>
      <c r="C94" s="78" t="s">
        <v>208</v>
      </c>
      <c r="D94" s="78" t="s">
        <v>265</v>
      </c>
      <c r="E94" s="79">
        <v>190</v>
      </c>
      <c r="F94" s="79">
        <v>0</v>
      </c>
      <c r="G94" s="80">
        <v>0.12165432203424567</v>
      </c>
      <c r="H94" s="79">
        <v>0.5</v>
      </c>
      <c r="I94" s="80">
        <v>1.0730825708799277E-2</v>
      </c>
      <c r="J94" s="79">
        <v>0</v>
      </c>
      <c r="K94" s="79">
        <v>0</v>
      </c>
      <c r="L94" s="79">
        <v>0</v>
      </c>
      <c r="M94" s="79">
        <v>0.16666666666666666</v>
      </c>
      <c r="N94" s="81">
        <v>8.3333333333333329E-2</v>
      </c>
    </row>
    <row r="95" spans="1:14" s="16" customFormat="1" x14ac:dyDescent="0.2">
      <c r="A95" s="13" t="s">
        <v>117</v>
      </c>
      <c r="B95" s="77" t="s">
        <v>205</v>
      </c>
      <c r="C95" s="78" t="s">
        <v>209</v>
      </c>
      <c r="D95" s="78" t="s">
        <v>264</v>
      </c>
      <c r="E95" s="79">
        <v>1364</v>
      </c>
      <c r="F95" s="79">
        <v>0.25</v>
      </c>
      <c r="G95" s="80">
        <v>0.16312825002147271</v>
      </c>
      <c r="H95" s="79">
        <v>0.75</v>
      </c>
      <c r="I95" s="80">
        <v>0.21880012832852103</v>
      </c>
      <c r="J95" s="79">
        <v>0.25</v>
      </c>
      <c r="K95" s="79">
        <v>0</v>
      </c>
      <c r="L95" s="79">
        <v>0</v>
      </c>
      <c r="M95" s="79">
        <v>0.33333333333333331</v>
      </c>
      <c r="N95" s="81">
        <v>0.29166666666666663</v>
      </c>
    </row>
    <row r="96" spans="1:14" s="16" customFormat="1" x14ac:dyDescent="0.2">
      <c r="A96" s="13" t="s">
        <v>117</v>
      </c>
      <c r="B96" s="77" t="s">
        <v>205</v>
      </c>
      <c r="C96" s="78" t="s">
        <v>210</v>
      </c>
      <c r="D96" s="78" t="s">
        <v>263</v>
      </c>
      <c r="E96" s="79">
        <v>925</v>
      </c>
      <c r="F96" s="79">
        <v>0.25</v>
      </c>
      <c r="G96" s="80">
        <v>0.23325615882109749</v>
      </c>
      <c r="H96" s="79">
        <v>1</v>
      </c>
      <c r="I96" s="80">
        <v>0.35454197010348792</v>
      </c>
      <c r="J96" s="79">
        <v>0.25</v>
      </c>
      <c r="K96" s="79">
        <v>0</v>
      </c>
      <c r="L96" s="79">
        <v>0</v>
      </c>
      <c r="M96" s="79">
        <v>0.41666666666666669</v>
      </c>
      <c r="N96" s="81">
        <v>0.33333333333333337</v>
      </c>
    </row>
    <row r="97" spans="1:14" s="16" customFormat="1" x14ac:dyDescent="0.2">
      <c r="A97" s="13" t="s">
        <v>117</v>
      </c>
      <c r="B97" s="77" t="s">
        <v>205</v>
      </c>
      <c r="C97" s="78" t="s">
        <v>211</v>
      </c>
      <c r="D97" s="78" t="s">
        <v>262</v>
      </c>
      <c r="E97" s="79">
        <v>274</v>
      </c>
      <c r="F97" s="79">
        <v>0</v>
      </c>
      <c r="G97" s="80">
        <v>0.17932359377626475</v>
      </c>
      <c r="H97" s="79">
        <v>0.75</v>
      </c>
      <c r="I97" s="80">
        <v>8.7011749761829155E-2</v>
      </c>
      <c r="J97" s="79">
        <v>0</v>
      </c>
      <c r="K97" s="79">
        <v>0</v>
      </c>
      <c r="L97" s="79">
        <v>0</v>
      </c>
      <c r="M97" s="79">
        <v>0.25</v>
      </c>
      <c r="N97" s="81">
        <v>0.125</v>
      </c>
    </row>
    <row r="98" spans="1:14" s="16" customFormat="1" x14ac:dyDescent="0.2">
      <c r="A98" s="13" t="s">
        <v>117</v>
      </c>
      <c r="B98" s="77" t="s">
        <v>205</v>
      </c>
      <c r="C98" s="78" t="s">
        <v>106</v>
      </c>
      <c r="D98" s="78" t="s">
        <v>261</v>
      </c>
      <c r="E98" s="79">
        <v>729</v>
      </c>
      <c r="F98" s="79">
        <v>0.25</v>
      </c>
      <c r="G98" s="80">
        <v>0.18768063464731491</v>
      </c>
      <c r="H98" s="79">
        <v>0.75</v>
      </c>
      <c r="I98" s="80">
        <v>0.14562524970035956</v>
      </c>
      <c r="J98" s="79">
        <v>0</v>
      </c>
      <c r="K98" s="79">
        <v>0</v>
      </c>
      <c r="L98" s="79">
        <v>0</v>
      </c>
      <c r="M98" s="79">
        <v>0.25</v>
      </c>
      <c r="N98" s="81">
        <v>0.25</v>
      </c>
    </row>
    <row r="99" spans="1:14" s="16" customFormat="1" x14ac:dyDescent="0.2">
      <c r="A99" s="13" t="s">
        <v>117</v>
      </c>
      <c r="B99" s="77" t="s">
        <v>205</v>
      </c>
      <c r="C99" s="78" t="s">
        <v>212</v>
      </c>
      <c r="D99" s="78" t="s">
        <v>260</v>
      </c>
      <c r="E99" s="79">
        <v>20</v>
      </c>
      <c r="F99" s="79">
        <v>0</v>
      </c>
      <c r="G99" s="80">
        <v>0.20607711502176596</v>
      </c>
      <c r="H99" s="79">
        <v>1</v>
      </c>
      <c r="I99" s="80">
        <v>1.5625E-2</v>
      </c>
      <c r="J99" s="79">
        <v>0</v>
      </c>
      <c r="K99" s="79">
        <v>0</v>
      </c>
      <c r="L99" s="79">
        <v>0</v>
      </c>
      <c r="M99" s="79">
        <v>0.33333333333333331</v>
      </c>
      <c r="N99" s="81">
        <v>0.16666666666666666</v>
      </c>
    </row>
    <row r="100" spans="1:14" s="16" customFormat="1" x14ac:dyDescent="0.2">
      <c r="A100" s="13" t="s">
        <v>117</v>
      </c>
      <c r="B100" s="77" t="s">
        <v>205</v>
      </c>
      <c r="C100" s="78" t="s">
        <v>213</v>
      </c>
      <c r="D100" s="78" t="s">
        <v>259</v>
      </c>
      <c r="E100" s="79">
        <v>238</v>
      </c>
      <c r="F100" s="79">
        <v>0</v>
      </c>
      <c r="G100" s="80">
        <v>0.17208755357648167</v>
      </c>
      <c r="H100" s="79">
        <v>0.75</v>
      </c>
      <c r="I100" s="80">
        <v>4.2728904847396769E-2</v>
      </c>
      <c r="J100" s="79">
        <v>0</v>
      </c>
      <c r="K100" s="79">
        <v>0</v>
      </c>
      <c r="L100" s="79">
        <v>0</v>
      </c>
      <c r="M100" s="79">
        <v>0.25</v>
      </c>
      <c r="N100" s="81">
        <v>0.125</v>
      </c>
    </row>
    <row r="101" spans="1:14" s="16" customFormat="1" x14ac:dyDescent="0.2">
      <c r="A101" s="13" t="s">
        <v>117</v>
      </c>
      <c r="B101" s="77" t="s">
        <v>205</v>
      </c>
      <c r="C101" s="78" t="s">
        <v>214</v>
      </c>
      <c r="D101" s="78" t="s">
        <v>258</v>
      </c>
      <c r="E101" s="79">
        <v>327</v>
      </c>
      <c r="F101" s="79">
        <v>0</v>
      </c>
      <c r="G101" s="80">
        <v>0.1498054272854952</v>
      </c>
      <c r="H101" s="79">
        <v>0.5</v>
      </c>
      <c r="I101" s="80">
        <v>6.771588320563264E-2</v>
      </c>
      <c r="J101" s="79">
        <v>0</v>
      </c>
      <c r="K101" s="79">
        <v>0</v>
      </c>
      <c r="L101" s="79">
        <v>0</v>
      </c>
      <c r="M101" s="79">
        <v>0.16666666666666666</v>
      </c>
      <c r="N101" s="81">
        <v>8.3333333333333329E-2</v>
      </c>
    </row>
    <row r="102" spans="1:14" s="16" customFormat="1" x14ac:dyDescent="0.2">
      <c r="A102" s="13" t="s">
        <v>117</v>
      </c>
      <c r="B102" s="77" t="s">
        <v>205</v>
      </c>
      <c r="C102" s="78" t="s">
        <v>215</v>
      </c>
      <c r="D102" s="78" t="s">
        <v>257</v>
      </c>
      <c r="E102" s="79">
        <v>180</v>
      </c>
      <c r="F102" s="79">
        <v>0</v>
      </c>
      <c r="G102" s="80">
        <v>0.14363919142065551</v>
      </c>
      <c r="H102" s="79">
        <v>0.5</v>
      </c>
      <c r="I102" s="80">
        <v>7.7955825032481593E-2</v>
      </c>
      <c r="J102" s="79">
        <v>0</v>
      </c>
      <c r="K102" s="79">
        <v>0</v>
      </c>
      <c r="L102" s="79">
        <v>0</v>
      </c>
      <c r="M102" s="79">
        <v>0.16666666666666666</v>
      </c>
      <c r="N102" s="81">
        <v>8.3333333333333329E-2</v>
      </c>
    </row>
    <row r="103" spans="1:14" s="16" customFormat="1" x14ac:dyDescent="0.2">
      <c r="A103" s="13" t="s">
        <v>117</v>
      </c>
      <c r="B103" s="77" t="s">
        <v>205</v>
      </c>
      <c r="C103" s="78" t="s">
        <v>216</v>
      </c>
      <c r="D103" s="78" t="s">
        <v>256</v>
      </c>
      <c r="E103" s="79">
        <v>162</v>
      </c>
      <c r="F103" s="79">
        <v>0</v>
      </c>
      <c r="G103" s="80">
        <v>0.22659395163492918</v>
      </c>
      <c r="H103" s="79">
        <v>1</v>
      </c>
      <c r="I103" s="80">
        <v>7.9724409448818895E-2</v>
      </c>
      <c r="J103" s="79">
        <v>0</v>
      </c>
      <c r="K103" s="79">
        <v>0</v>
      </c>
      <c r="L103" s="79">
        <v>0</v>
      </c>
      <c r="M103" s="79">
        <v>0.33333333333333331</v>
      </c>
      <c r="N103" s="81">
        <v>0.16666666666666666</v>
      </c>
    </row>
    <row r="104" spans="1:14" s="16" customFormat="1" x14ac:dyDescent="0.2">
      <c r="A104" s="13" t="s">
        <v>117</v>
      </c>
      <c r="B104" s="77" t="s">
        <v>205</v>
      </c>
      <c r="C104" s="78" t="s">
        <v>217</v>
      </c>
      <c r="D104" s="78" t="s">
        <v>255</v>
      </c>
      <c r="E104" s="79">
        <v>799</v>
      </c>
      <c r="F104" s="79">
        <v>0.25</v>
      </c>
      <c r="G104" s="80">
        <v>0.21186865030682503</v>
      </c>
      <c r="H104" s="79">
        <v>1</v>
      </c>
      <c r="I104" s="80">
        <v>0.14469395146685984</v>
      </c>
      <c r="J104" s="79">
        <v>0</v>
      </c>
      <c r="K104" s="79">
        <v>0</v>
      </c>
      <c r="L104" s="79">
        <v>0</v>
      </c>
      <c r="M104" s="79">
        <v>0.33333333333333331</v>
      </c>
      <c r="N104" s="81">
        <v>0.29166666666666663</v>
      </c>
    </row>
    <row r="105" spans="1:14" s="16" customFormat="1" x14ac:dyDescent="0.2">
      <c r="A105" s="13" t="s">
        <v>117</v>
      </c>
      <c r="B105" s="77" t="s">
        <v>205</v>
      </c>
      <c r="C105" s="78" t="s">
        <v>110</v>
      </c>
      <c r="D105" s="78" t="s">
        <v>254</v>
      </c>
      <c r="E105" s="79">
        <v>169</v>
      </c>
      <c r="F105" s="79">
        <v>0</v>
      </c>
      <c r="G105" s="80">
        <v>0.2332976930374118</v>
      </c>
      <c r="H105" s="79">
        <v>1</v>
      </c>
      <c r="I105" s="80">
        <v>6.1476900691160422E-2</v>
      </c>
      <c r="J105" s="79">
        <v>0</v>
      </c>
      <c r="K105" s="79">
        <v>0</v>
      </c>
      <c r="L105" s="79">
        <v>0</v>
      </c>
      <c r="M105" s="79">
        <v>0.33333333333333331</v>
      </c>
      <c r="N105" s="81">
        <v>0.16666666666666666</v>
      </c>
    </row>
    <row r="106" spans="1:14" s="16" customFormat="1" x14ac:dyDescent="0.2">
      <c r="A106" s="13" t="s">
        <v>117</v>
      </c>
      <c r="B106" s="77" t="s">
        <v>205</v>
      </c>
      <c r="C106" s="78" t="s">
        <v>218</v>
      </c>
      <c r="D106" s="78" t="s">
        <v>253</v>
      </c>
      <c r="E106" s="79">
        <v>637</v>
      </c>
      <c r="F106" s="79">
        <v>0.25</v>
      </c>
      <c r="G106" s="80">
        <v>0.17688382541678965</v>
      </c>
      <c r="H106" s="79">
        <v>0.75</v>
      </c>
      <c r="I106" s="80">
        <v>0.20628238341968913</v>
      </c>
      <c r="J106" s="79">
        <v>0.25</v>
      </c>
      <c r="K106" s="79">
        <v>0</v>
      </c>
      <c r="L106" s="79">
        <v>0</v>
      </c>
      <c r="M106" s="79">
        <v>0.33333333333333331</v>
      </c>
      <c r="N106" s="81">
        <v>0.29166666666666663</v>
      </c>
    </row>
    <row r="107" spans="1:14" s="16" customFormat="1" x14ac:dyDescent="0.2">
      <c r="A107" s="13" t="s">
        <v>117</v>
      </c>
      <c r="B107" s="77" t="s">
        <v>205</v>
      </c>
      <c r="C107" s="78" t="s">
        <v>219</v>
      </c>
      <c r="D107" s="78" t="s">
        <v>252</v>
      </c>
      <c r="E107" s="79">
        <v>21</v>
      </c>
      <c r="F107" s="79">
        <v>0</v>
      </c>
      <c r="G107" s="80">
        <v>0.17955033775579834</v>
      </c>
      <c r="H107" s="79">
        <v>0.75</v>
      </c>
      <c r="I107" s="80">
        <v>9.497964721845319E-3</v>
      </c>
      <c r="J107" s="79">
        <v>0</v>
      </c>
      <c r="K107" s="79">
        <v>0</v>
      </c>
      <c r="L107" s="79">
        <v>0</v>
      </c>
      <c r="M107" s="79">
        <v>0.25</v>
      </c>
      <c r="N107" s="81">
        <v>0.125</v>
      </c>
    </row>
    <row r="108" spans="1:14" s="16" customFormat="1" x14ac:dyDescent="0.2">
      <c r="A108" s="13" t="s">
        <v>117</v>
      </c>
      <c r="B108" s="77" t="s">
        <v>205</v>
      </c>
      <c r="C108" s="78" t="s">
        <v>220</v>
      </c>
      <c r="D108" s="78" t="s">
        <v>251</v>
      </c>
      <c r="E108" s="79">
        <v>1009</v>
      </c>
      <c r="F108" s="79">
        <v>0.25</v>
      </c>
      <c r="G108" s="80">
        <v>0.20253167978936634</v>
      </c>
      <c r="H108" s="79">
        <v>1</v>
      </c>
      <c r="I108" s="80">
        <v>0.3735653461680859</v>
      </c>
      <c r="J108" s="79">
        <v>0.25</v>
      </c>
      <c r="K108" s="79">
        <v>130</v>
      </c>
      <c r="L108" s="79">
        <v>0.25</v>
      </c>
      <c r="M108" s="79">
        <v>0.5</v>
      </c>
      <c r="N108" s="81">
        <v>0.375</v>
      </c>
    </row>
    <row r="109" spans="1:14" s="16" customFormat="1" x14ac:dyDescent="0.2">
      <c r="A109" s="13" t="s">
        <v>117</v>
      </c>
      <c r="B109" s="77" t="s">
        <v>205</v>
      </c>
      <c r="C109" s="78" t="s">
        <v>112</v>
      </c>
      <c r="D109" s="78" t="s">
        <v>250</v>
      </c>
      <c r="E109" s="79">
        <v>1872</v>
      </c>
      <c r="F109" s="79">
        <v>0.25</v>
      </c>
      <c r="G109" s="80">
        <v>0.17792317186299517</v>
      </c>
      <c r="H109" s="79">
        <v>0.75</v>
      </c>
      <c r="I109" s="80">
        <v>0.20603125687871451</v>
      </c>
      <c r="J109" s="79">
        <v>0.25</v>
      </c>
      <c r="K109" s="79">
        <v>0</v>
      </c>
      <c r="L109" s="79">
        <v>0</v>
      </c>
      <c r="M109" s="79">
        <v>0.33333333333333331</v>
      </c>
      <c r="N109" s="81">
        <v>0.29166666666666663</v>
      </c>
    </row>
    <row r="110" spans="1:14" s="16" customFormat="1" x14ac:dyDescent="0.2">
      <c r="A110" s="13" t="s">
        <v>117</v>
      </c>
      <c r="B110" s="77" t="s">
        <v>205</v>
      </c>
      <c r="C110" s="78" t="s">
        <v>221</v>
      </c>
      <c r="D110" s="78" t="s">
        <v>249</v>
      </c>
      <c r="E110" s="79">
        <v>186</v>
      </c>
      <c r="F110" s="79">
        <v>0</v>
      </c>
      <c r="G110" s="80">
        <v>0.18735639460611681</v>
      </c>
      <c r="H110" s="79">
        <v>0.75</v>
      </c>
      <c r="I110" s="80">
        <v>5.3633217993079588E-2</v>
      </c>
      <c r="J110" s="79">
        <v>0</v>
      </c>
      <c r="K110" s="79">
        <v>0</v>
      </c>
      <c r="L110" s="79">
        <v>0</v>
      </c>
      <c r="M110" s="79">
        <v>0.25</v>
      </c>
      <c r="N110" s="81">
        <v>0.125</v>
      </c>
    </row>
  </sheetData>
  <autoFilter ref="A3:D110"/>
  <mergeCells count="7">
    <mergeCell ref="E2:F2"/>
    <mergeCell ref="G2:H2"/>
    <mergeCell ref="I2:J2"/>
    <mergeCell ref="K2:L2"/>
    <mergeCell ref="N1:N3"/>
    <mergeCell ref="E1:F1"/>
    <mergeCell ref="G1:L1"/>
  </mergeCells>
  <conditionalFormatting sqref="I5:I11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110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{615910FE-14FF-44F1-BC79-C6DB87E1BB08}</x14:id>
        </ext>
      </extLst>
    </cfRule>
  </conditionalFormatting>
  <conditionalFormatting sqref="F5:F110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{196C5EE4-FD2F-428D-9515-EEDD5AF9E88C}</x14:id>
        </ext>
      </extLst>
    </cfRule>
  </conditionalFormatting>
  <conditionalFormatting sqref="H5:H110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{8282F64C-C727-4172-A8F9-C3C5DE75D666}</x14:id>
        </ext>
      </extLst>
    </cfRule>
  </conditionalFormatting>
  <conditionalFormatting sqref="E5:E110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{1CDD7359-9F9F-4876-8E72-F7EFA7A206EF}</x14:id>
        </ext>
      </extLst>
    </cfRule>
  </conditionalFormatting>
  <conditionalFormatting sqref="G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1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{2E6C1C6A-3FE9-46CE-9ABD-D1121D0BC9FF}</x14:id>
        </ext>
      </extLst>
    </cfRule>
  </conditionalFormatting>
  <conditionalFormatting sqref="L5:L110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{25908F6A-4A73-4CCA-8247-37EAF9EF73D5}</x14:id>
        </ext>
      </extLst>
    </cfRule>
  </conditionalFormatting>
  <conditionalFormatting sqref="E3:F3">
    <cfRule type="dataBar" priority="1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{7F5D449B-25DA-4EE1-B416-339AF23D3398}</x14:id>
        </ext>
      </extLst>
    </cfRule>
  </conditionalFormatting>
  <conditionalFormatting sqref="E4:F4">
    <cfRule type="dataBar" priority="1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{D61C0B06-4781-4E00-8DEB-79F93499F0FF}</x14:id>
        </ext>
      </extLst>
    </cfRule>
  </conditionalFormatting>
  <conditionalFormatting sqref="G3 G1 G5:G1048576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1:F1048576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5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5910FE-14FF-44F1-BC79-C6DB87E1BB0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J5:J110</xm:sqref>
        </x14:conditionalFormatting>
        <x14:conditionalFormatting xmlns:xm="http://schemas.microsoft.com/office/excel/2006/main">
          <x14:cfRule type="dataBar" id="{196C5EE4-FD2F-428D-9515-EEDD5AF9E88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F5:F110</xm:sqref>
        </x14:conditionalFormatting>
        <x14:conditionalFormatting xmlns:xm="http://schemas.microsoft.com/office/excel/2006/main">
          <x14:cfRule type="dataBar" id="{8282F64C-C727-4172-A8F9-C3C5DE75D6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H5:H110</xm:sqref>
        </x14:conditionalFormatting>
        <x14:conditionalFormatting xmlns:xm="http://schemas.microsoft.com/office/excel/2006/main">
          <x14:cfRule type="dataBar" id="{1CDD7359-9F9F-4876-8E72-F7EFA7A206E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E5:E110</xm:sqref>
        </x14:conditionalFormatting>
        <x14:conditionalFormatting xmlns:xm="http://schemas.microsoft.com/office/excel/2006/main">
          <x14:cfRule type="dataBar" id="{2E6C1C6A-3FE9-46CE-9ABD-D1121D0BC9F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M5:M110</xm:sqref>
        </x14:conditionalFormatting>
        <x14:conditionalFormatting xmlns:xm="http://schemas.microsoft.com/office/excel/2006/main">
          <x14:cfRule type="dataBar" id="{25908F6A-4A73-4CCA-8247-37EAF9EF73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L5:L110</xm:sqref>
        </x14:conditionalFormatting>
        <x14:conditionalFormatting xmlns:xm="http://schemas.microsoft.com/office/excel/2006/main">
          <x14:cfRule type="dataBar" id="{7F5D449B-25DA-4EE1-B416-339AF23D33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E3:F3</xm:sqref>
        </x14:conditionalFormatting>
        <x14:conditionalFormatting xmlns:xm="http://schemas.microsoft.com/office/excel/2006/main">
          <x14:cfRule type="dataBar" id="{D61C0B06-4781-4E00-8DEB-79F93499F0F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E4:F4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6"/>
  <sheetViews>
    <sheetView workbookViewId="0">
      <selection activeCell="C16" sqref="C16"/>
    </sheetView>
  </sheetViews>
  <sheetFormatPr defaultRowHeight="15" x14ac:dyDescent="0.25"/>
  <cols>
    <col min="3" max="3" width="78.7109375" bestFit="1" customWidth="1"/>
  </cols>
  <sheetData>
    <row r="2" spans="3:3" x14ac:dyDescent="0.25">
      <c r="C2" t="s">
        <v>238</v>
      </c>
    </row>
    <row r="3" spans="3:3" x14ac:dyDescent="0.25">
      <c r="C3" t="s">
        <v>240</v>
      </c>
    </row>
    <row r="4" spans="3:3" x14ac:dyDescent="0.25">
      <c r="C4" t="s">
        <v>241</v>
      </c>
    </row>
    <row r="5" spans="3:3" x14ac:dyDescent="0.25">
      <c r="C5" t="s">
        <v>239</v>
      </c>
    </row>
    <row r="6" spans="3:3" x14ac:dyDescent="0.25">
      <c r="C6" t="s">
        <v>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/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class="ExternalClass40DDFFEAB33243E9B6C9FE7743107F25"&gt;&lt;p&gt;Reference data and calculations for municipal shelter gap analysis &lt;br /&gt;&lt;/p&gt;&lt;/div&gt;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5</Value>
      <Value>115</Value>
      <Value>15</Value>
      <Value>11</Value>
      <Value>117</Value>
      <Value>77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2014-11-13T00:00:00+00:00</Report_x0020_Date>
    <Current_x0020_Lead_x0020_AgencyTaxHTField0 xmlns="410da107-b4b9-4416-82f0-a17ea7b4313c">
      <Terms xmlns="http://schemas.microsoft.com/office/infopath/2007/PartnerControls"/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0E0E64324B6F7C4A99663AF25EA55009" ma:contentTypeVersion="77" ma:contentTypeDescription="" ma:contentTypeScope="" ma:versionID="7963b5997483f5f78c52f799ab52612d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624B7-A116-43A4-8EC0-A4A117D90762}"/>
</file>

<file path=customXml/itemProps2.xml><?xml version="1.0" encoding="utf-8"?>
<ds:datastoreItem xmlns:ds="http://schemas.openxmlformats.org/officeDocument/2006/customXml" ds:itemID="{AD2B2B7E-43F6-42A2-AAC2-E2907C37E2C9}"/>
</file>

<file path=customXml/itemProps3.xml><?xml version="1.0" encoding="utf-8"?>
<ds:datastoreItem xmlns:ds="http://schemas.openxmlformats.org/officeDocument/2006/customXml" ds:itemID="{1E003263-2C69-4D42-84A6-17F2797F4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Indicator calculations</vt:lpstr>
      <vt:lpstr>Reference data VI</vt:lpstr>
      <vt:lpstr>Reference data VII</vt:lpstr>
      <vt:lpstr>Reference data VIII</vt:lpstr>
      <vt:lpstr>Region VII data entry</vt:lpstr>
      <vt:lpstr>APPENDIX</vt:lpstr>
      <vt:lpstr>Sheet6</vt:lpstr>
      <vt:lpstr>APPENDIX!Print_Area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Emese Csete</dc:creator>
  <cp:keywords/>
  <cp:lastModifiedBy>Emese Csete</cp:lastModifiedBy>
  <cp:lastPrinted>2014-10-27T04:47:53Z</cp:lastPrinted>
  <dcterms:created xsi:type="dcterms:W3CDTF">2014-10-16T01:56:54Z</dcterms:created>
  <dcterms:modified xsi:type="dcterms:W3CDTF">2014-11-13T13:18:07Z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0x010100AA7AFC8FE433CD4B94E991D812AE17EB000E0E64324B6F7C4A99663AF25EA55009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/>
  </property>
</Properties>
</file>