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OneDrive - Shelter Cluster\Work\Countries\Mali\"/>
    </mc:Choice>
  </mc:AlternateContent>
  <bookViews>
    <workbookView xWindow="0" yWindow="0" windowWidth="20736" windowHeight="11532" tabRatio="825" firstSheet="1" activeTab="2"/>
  </bookViews>
  <sheets>
    <sheet name="SCE DES DONNEES" sheetId="19" state="hidden" r:id="rId1"/>
    <sheet name="4W_Reduite (2)" sheetId="22" r:id="rId2"/>
    <sheet name="apercu-projet" sheetId="21" r:id="rId3"/>
  </sheets>
  <definedNames>
    <definedName name="_xlnm._FilterDatabase" localSheetId="1" hidden="1">'4W_Reduite (2)'!$A$13:$DC$187</definedName>
    <definedName name="ACTIVITE">'SCE DES DONNEES'!$F$3:$F$17</definedName>
    <definedName name="ACTIVITY_LIST" localSheetId="1">#REF!</definedName>
    <definedName name="ACTIVITY_LIST" localSheetId="2">#REF!</definedName>
    <definedName name="ACTIVITY_LIST">#REF!</definedName>
    <definedName name="Admin_start1" localSheetId="1">#REF!</definedName>
    <definedName name="Admin_start1" localSheetId="2">#REF!</definedName>
    <definedName name="Admin_start1">#REF!</definedName>
    <definedName name="ADMIN_START2" localSheetId="1">#REF!</definedName>
    <definedName name="ADMIN_START2" localSheetId="2">#REF!</definedName>
    <definedName name="ADMIN_START2">#REF!</definedName>
    <definedName name="ADMIN1_COL" localSheetId="1">#REF!</definedName>
    <definedName name="ADMIN1_COL" localSheetId="2">#REF!</definedName>
    <definedName name="ADMIN1_COL">#REF!</definedName>
    <definedName name="ADMIN1_START" localSheetId="1">#REF!</definedName>
    <definedName name="ADMIN1_START" localSheetId="2">#REF!</definedName>
    <definedName name="ADMIN1_START">#REF!</definedName>
    <definedName name="ADMIN2_COL" localSheetId="1">#REF!</definedName>
    <definedName name="ADMIN2_COL" localSheetId="2">#REF!</definedName>
    <definedName name="ADMIN2_COL">#REF!</definedName>
    <definedName name="ADMIN2_START" localSheetId="1">#REF!</definedName>
    <definedName name="ADMIN2_START" localSheetId="2">#REF!</definedName>
    <definedName name="ADMIN2_START">#REF!</definedName>
    <definedName name="BAILLEURS">'SCE DES DONNEES'!$D$3:$D$22</definedName>
    <definedName name="BALLEUR">'SCE DES DONNEES'!$D$3:$D$14</definedName>
    <definedName name="GAO">'SCE DES DONNEES'!$K$3:$K$6</definedName>
    <definedName name="Gao.">'SCE DES DONNEES'!$K$3:$K$5</definedName>
    <definedName name="gGAO">'SCE DES DONNEES'!$K$3:$K$9</definedName>
    <definedName name="INDIC_LIST" localSheetId="1">#REF!</definedName>
    <definedName name="INDIC_LIST" localSheetId="2">#REF!</definedName>
    <definedName name="INDIC_LIST">#REF!</definedName>
    <definedName name="INDICATEUR">'SCE DES DONNEES'!$G$3:$G$20</definedName>
    <definedName name="INDICATEURS" localSheetId="1">#REF!</definedName>
    <definedName name="INDICATEURS" localSheetId="2">#REF!</definedName>
    <definedName name="INDICATEURS">#REF!</definedName>
    <definedName name="KIDAL">'SCE DES DONNEES'!$L$3:$L$6</definedName>
    <definedName name="Kidal.">'SCE DES DONNEES'!$L$3:$L$6</definedName>
    <definedName name="KIDALE">'SCE DES DONNEES'!$L$3:$L$10</definedName>
    <definedName name="MENAKA">'SCE DES DONNEES'!$O$3:$O$9</definedName>
    <definedName name="Menaka.">'SCE DES DONNEES'!$O$3:$O$6</definedName>
    <definedName name="Moi">'SCE DES DONNEES'!$B$3:$B$14</definedName>
    <definedName name="MOPTI">'SCE DES DONNEES'!$M$3:$M$11</definedName>
    <definedName name="MOPTI.">'SCE DES DONNEES'!$M$3:$M$10</definedName>
    <definedName name="Moptii">'SCE DES DONNEES'!$M$3:$M$11</definedName>
    <definedName name="ORG_LIST">'SCE DES DONNEES'!$C$3:$C$12</definedName>
    <definedName name="_xlnm.Print_Area" localSheetId="1">'4W_Reduite (2)'!$C$1:$X$28</definedName>
    <definedName name="REGION">'SCE DES DONNEES'!$J$2:$N$2</definedName>
    <definedName name="REGION.">'SCE DES DONNEES'!$K$2:$O$2</definedName>
    <definedName name="REGIONS">'SCE DES DONNEES'!$K$2:$O$2</definedName>
    <definedName name="TOMBOUCTOU">'SCE DES DONNEES'!$N$3:$N$8</definedName>
    <definedName name="TOMBOUKTOU">'SCE DES DONNEES'!$N$3:$N$10</definedName>
    <definedName name="Tombouktu">'SCE DES DONNEES'!$N$3:$N$7</definedName>
    <definedName name="Toumbouctu">'SCE DES DONNEES'!$N$3:$N$7</definedName>
    <definedName name="UNITE">'SCE DES DONNEES'!$H$3:$H$13</definedName>
  </definedNames>
  <calcPr calcId="152511"/>
</workbook>
</file>

<file path=xl/calcChain.xml><?xml version="1.0" encoding="utf-8"?>
<calcChain xmlns="http://schemas.openxmlformats.org/spreadsheetml/2006/main">
  <c r="Q91" i="21" l="1"/>
  <c r="R90" i="21" s="1"/>
  <c r="AE106" i="22"/>
  <c r="AD106" i="22"/>
  <c r="AC106" i="22"/>
  <c r="AE105" i="22"/>
  <c r="AD105" i="22"/>
  <c r="AC105" i="22"/>
  <c r="AE104" i="22"/>
  <c r="AD104" i="22"/>
  <c r="AC104" i="22"/>
  <c r="AE103" i="22"/>
  <c r="AD103" i="22"/>
  <c r="AC103" i="22"/>
  <c r="AE102" i="22"/>
  <c r="AD102" i="22"/>
  <c r="AC102" i="22"/>
  <c r="AE101" i="22"/>
  <c r="AD101" i="22"/>
  <c r="AC101" i="22"/>
  <c r="AE100" i="22"/>
  <c r="AD100" i="22"/>
  <c r="AC100" i="22"/>
  <c r="AE99" i="22"/>
  <c r="AD99" i="22"/>
  <c r="AC99" i="22"/>
  <c r="AE98" i="22"/>
  <c r="AD98" i="22"/>
  <c r="AC98" i="22"/>
  <c r="AB97" i="22"/>
  <c r="Y97" i="22" s="1"/>
  <c r="Y96" i="22"/>
  <c r="Y95" i="22"/>
  <c r="AB95" i="22" s="1"/>
  <c r="Y94" i="22"/>
  <c r="AB94" i="22" s="1"/>
  <c r="AB93" i="22"/>
  <c r="Y93" i="22"/>
  <c r="AD91" i="22"/>
  <c r="AC91" i="22"/>
  <c r="V91" i="22"/>
  <c r="AB91" i="22" s="1"/>
  <c r="M91" i="22"/>
  <c r="AE91" i="22" s="1"/>
  <c r="AE90" i="22"/>
  <c r="V90" i="22" s="1"/>
  <c r="AB90" i="22" s="1"/>
  <c r="AC90" i="22"/>
  <c r="X90" i="22"/>
  <c r="AD90" i="22" s="1"/>
  <c r="W90" i="22"/>
  <c r="AD89" i="22"/>
  <c r="AC89" i="22"/>
  <c r="V89" i="22"/>
  <c r="AB89" i="22" s="1"/>
  <c r="M89" i="22"/>
  <c r="AE89" i="22" s="1"/>
  <c r="AE88" i="22"/>
  <c r="AD88" i="22"/>
  <c r="AC88" i="22"/>
  <c r="V88" i="22"/>
  <c r="AB88" i="22" s="1"/>
  <c r="AE87" i="22"/>
  <c r="AD87" i="22"/>
  <c r="AC87" i="22"/>
  <c r="V87" i="22"/>
  <c r="AB87" i="22" s="1"/>
  <c r="AE86" i="22"/>
  <c r="AD86" i="22"/>
  <c r="AC86" i="22"/>
  <c r="V86" i="22"/>
  <c r="AB86" i="22" s="1"/>
  <c r="AE85" i="22"/>
  <c r="AD85" i="22"/>
  <c r="AC85" i="22"/>
  <c r="V85" i="22"/>
  <c r="AB85" i="22" s="1"/>
  <c r="D84" i="22"/>
  <c r="D83" i="22"/>
  <c r="AE82" i="22"/>
  <c r="AD82" i="22"/>
  <c r="AB81" i="22"/>
  <c r="AE81" i="22" s="1"/>
  <c r="AB80" i="22"/>
  <c r="AE80" i="22" s="1"/>
  <c r="AB79" i="22"/>
  <c r="AE79" i="22" s="1"/>
  <c r="R89" i="21" l="1"/>
  <c r="AC81" i="22"/>
  <c r="AD81" i="22"/>
  <c r="AC80" i="22"/>
  <c r="AC79" i="22"/>
  <c r="AD80" i="22"/>
  <c r="AD79" i="22"/>
  <c r="C83" i="21" l="1"/>
  <c r="B83" i="21"/>
  <c r="C112" i="21" l="1"/>
  <c r="R84" i="21"/>
  <c r="S80" i="21" s="1"/>
  <c r="C71" i="21"/>
  <c r="B71" i="21"/>
  <c r="L49" i="21"/>
  <c r="B58" i="21"/>
  <c r="B33" i="21"/>
  <c r="J20" i="21"/>
  <c r="D181" i="22"/>
  <c r="AC178" i="22"/>
  <c r="AD178" i="22"/>
  <c r="AE178" i="22"/>
  <c r="AC179" i="22"/>
  <c r="AD179" i="22"/>
  <c r="AE179" i="22"/>
  <c r="AC180" i="22"/>
  <c r="AD180" i="22"/>
  <c r="AE180" i="22"/>
  <c r="AB178" i="22"/>
  <c r="AB179" i="22"/>
  <c r="AB180" i="22"/>
  <c r="AC174" i="22"/>
  <c r="AD174" i="22"/>
  <c r="AC175" i="22"/>
  <c r="AD175" i="22"/>
  <c r="AC176" i="22"/>
  <c r="AD176" i="22"/>
  <c r="AC177" i="22"/>
  <c r="AD177" i="22"/>
  <c r="AE174" i="22"/>
  <c r="AE175" i="22"/>
  <c r="AE176" i="22"/>
  <c r="AE177" i="22"/>
  <c r="AB174" i="22"/>
  <c r="AB175" i="22"/>
  <c r="AB176" i="22"/>
  <c r="AB177" i="22"/>
  <c r="AE173" i="22"/>
  <c r="AD173" i="22"/>
  <c r="AC173" i="22"/>
  <c r="AB173" i="22"/>
  <c r="AB169" i="22"/>
  <c r="AB170" i="22"/>
  <c r="AB171" i="22"/>
  <c r="AB172" i="22"/>
  <c r="AB168" i="22"/>
  <c r="AE169" i="22"/>
  <c r="AE170" i="22"/>
  <c r="AE171" i="22"/>
  <c r="AE172" i="22"/>
  <c r="AE168" i="22"/>
  <c r="AD169" i="22"/>
  <c r="AD170" i="22"/>
  <c r="AD171" i="22"/>
  <c r="AD172" i="22"/>
  <c r="AD168" i="22"/>
  <c r="AC169" i="22"/>
  <c r="AC170" i="22"/>
  <c r="AC171" i="22"/>
  <c r="AC172" i="22"/>
  <c r="AC168" i="22"/>
  <c r="AB167" i="22"/>
  <c r="AA167" i="22"/>
  <c r="AB166" i="22"/>
  <c r="AB165" i="22"/>
  <c r="AB164" i="22"/>
  <c r="AA164" i="22"/>
  <c r="AB163" i="22"/>
  <c r="AB162" i="22"/>
  <c r="AE153" i="22"/>
  <c r="AD153" i="22"/>
  <c r="AC153" i="22"/>
  <c r="Y153" i="22"/>
  <c r="V153" i="22"/>
  <c r="U153" i="22"/>
  <c r="T153" i="22"/>
  <c r="R153" i="22"/>
  <c r="Q153" i="22"/>
  <c r="L125" i="22"/>
  <c r="L119" i="22"/>
  <c r="AB61" i="22"/>
  <c r="AD61" i="22" s="1"/>
  <c r="AB60" i="22"/>
  <c r="AC60" i="22" s="1"/>
  <c r="AB59" i="22"/>
  <c r="AC59" i="22" s="1"/>
  <c r="AA59" i="22"/>
  <c r="Z59" i="22"/>
  <c r="U59" i="22"/>
  <c r="T59" i="22"/>
  <c r="Q59" i="22"/>
  <c r="R59" i="22" s="1"/>
  <c r="AB58" i="22"/>
  <c r="AE58" i="22" s="1"/>
  <c r="AB57" i="22"/>
  <c r="AE57" i="22" s="1"/>
  <c r="AB56" i="22"/>
  <c r="AC56" i="22" s="1"/>
  <c r="AB55" i="22"/>
  <c r="AE55" i="22" s="1"/>
  <c r="AB54" i="22"/>
  <c r="AC54" i="22" s="1"/>
  <c r="AB53" i="22"/>
  <c r="AE53" i="22" s="1"/>
  <c r="AB52" i="22"/>
  <c r="AE52" i="22" s="1"/>
  <c r="AB51" i="22"/>
  <c r="AE51" i="22" s="1"/>
  <c r="AB50" i="22"/>
  <c r="AE50" i="22" s="1"/>
  <c r="Q50" i="22"/>
  <c r="R50" i="22" s="1"/>
  <c r="AB49" i="22"/>
  <c r="AD49" i="22" s="1"/>
  <c r="Q49" i="22"/>
  <c r="R49" i="22" s="1"/>
  <c r="AB48" i="22"/>
  <c r="AC48" i="22" s="1"/>
  <c r="AA48" i="22"/>
  <c r="Z48" i="22"/>
  <c r="U48" i="22"/>
  <c r="T48" i="22"/>
  <c r="Q48" i="22"/>
  <c r="R48" i="22" s="1"/>
  <c r="AB47" i="22"/>
  <c r="AE47" i="22" s="1"/>
  <c r="AA47" i="22"/>
  <c r="Z47" i="22"/>
  <c r="U47" i="22"/>
  <c r="T47" i="22"/>
  <c r="Q47" i="22"/>
  <c r="R47" i="22" s="1"/>
  <c r="AB46" i="22"/>
  <c r="AC46" i="22" s="1"/>
  <c r="AA46" i="22"/>
  <c r="Z46" i="22"/>
  <c r="U46" i="22"/>
  <c r="T46" i="22"/>
  <c r="Q46" i="22"/>
  <c r="R46" i="22" s="1"/>
  <c r="AB45" i="22"/>
  <c r="AE45" i="22" s="1"/>
  <c r="AA45" i="22"/>
  <c r="Z45" i="22"/>
  <c r="U45" i="22"/>
  <c r="T45" i="22"/>
  <c r="Q45" i="22"/>
  <c r="R45" i="22" s="1"/>
  <c r="AB44" i="22"/>
  <c r="AD44" i="22" s="1"/>
  <c r="AA44" i="22"/>
  <c r="Z44" i="22"/>
  <c r="Q44" i="22"/>
  <c r="R44" i="22" s="1"/>
  <c r="AB43" i="22"/>
  <c r="AD43" i="22" s="1"/>
  <c r="AA43" i="22"/>
  <c r="Z43" i="22"/>
  <c r="Q43" i="22"/>
  <c r="R43" i="22" s="1"/>
  <c r="AB42" i="22"/>
  <c r="AC42" i="22" s="1"/>
  <c r="AA42" i="22"/>
  <c r="Z42" i="22"/>
  <c r="Q42" i="22"/>
  <c r="R42" i="22" s="1"/>
  <c r="AB41" i="22"/>
  <c r="AE41" i="22" s="1"/>
  <c r="AA41" i="22"/>
  <c r="Z41" i="22"/>
  <c r="Q41" i="22"/>
  <c r="R41" i="22" s="1"/>
  <c r="AB40" i="22"/>
  <c r="S40" i="22" s="1"/>
  <c r="AA40" i="22"/>
  <c r="Z40" i="22"/>
  <c r="Q40" i="22"/>
  <c r="R40" i="22" s="1"/>
  <c r="AB39" i="22"/>
  <c r="AD39" i="22" s="1"/>
  <c r="AA39" i="22"/>
  <c r="Z39" i="22"/>
  <c r="Q39" i="22"/>
  <c r="R39" i="22" s="1"/>
  <c r="AB38" i="22"/>
  <c r="AC38" i="22" s="1"/>
  <c r="AA38" i="22"/>
  <c r="Z38" i="22"/>
  <c r="Q38" i="22"/>
  <c r="R38" i="22" s="1"/>
  <c r="AB37" i="22"/>
  <c r="AE37" i="22" s="1"/>
  <c r="AA37" i="22"/>
  <c r="Z37" i="22"/>
  <c r="Q37" i="22"/>
  <c r="R37" i="22" s="1"/>
  <c r="AB36" i="22"/>
  <c r="AC36" i="22" s="1"/>
  <c r="AA36" i="22"/>
  <c r="Z36" i="22"/>
  <c r="Q36" i="22"/>
  <c r="R36" i="22" s="1"/>
  <c r="AB35" i="22"/>
  <c r="AD35" i="22" s="1"/>
  <c r="AA35" i="22"/>
  <c r="Z35" i="22"/>
  <c r="Q35" i="22"/>
  <c r="R35" i="22" s="1"/>
  <c r="AB34" i="22"/>
  <c r="AC34" i="22" s="1"/>
  <c r="AA34" i="22"/>
  <c r="Z34" i="22"/>
  <c r="Q34" i="22"/>
  <c r="R34" i="22" s="1"/>
  <c r="AB33" i="22"/>
  <c r="AD33" i="22" s="1"/>
  <c r="AA33" i="22"/>
  <c r="Z33" i="22"/>
  <c r="U33" i="22"/>
  <c r="T33" i="22"/>
  <c r="Q33" i="22"/>
  <c r="R33" i="22" s="1"/>
  <c r="AB32" i="22"/>
  <c r="AD32" i="22" s="1"/>
  <c r="AA32" i="22"/>
  <c r="Z32" i="22"/>
  <c r="U32" i="22"/>
  <c r="T32" i="22"/>
  <c r="Q32" i="22"/>
  <c r="R32" i="22" s="1"/>
  <c r="AB31" i="22"/>
  <c r="AE31" i="22" s="1"/>
  <c r="AA31" i="22"/>
  <c r="Z31" i="22"/>
  <c r="U31" i="22"/>
  <c r="T31" i="22"/>
  <c r="Q31" i="22"/>
  <c r="R31" i="22" s="1"/>
  <c r="AB30" i="22"/>
  <c r="AD30" i="22" s="1"/>
  <c r="AA30" i="22"/>
  <c r="Z30" i="22"/>
  <c r="U30" i="22"/>
  <c r="T30" i="22"/>
  <c r="Q30" i="22"/>
  <c r="R30" i="22" s="1"/>
  <c r="AB29" i="22"/>
  <c r="AD29" i="22" s="1"/>
  <c r="AA29" i="22"/>
  <c r="Z29" i="22"/>
  <c r="Q29" i="22"/>
  <c r="R29" i="22" s="1"/>
  <c r="AB28" i="22"/>
  <c r="AE28" i="22" s="1"/>
  <c r="AA28" i="22"/>
  <c r="Z28" i="22"/>
  <c r="Q28" i="22"/>
  <c r="R28" i="22" s="1"/>
  <c r="AB27" i="22"/>
  <c r="AD27" i="22" s="1"/>
  <c r="AA27" i="22"/>
  <c r="Z27" i="22"/>
  <c r="Q27" i="22"/>
  <c r="R27" i="22" s="1"/>
  <c r="AB26" i="22"/>
  <c r="AC26" i="22" s="1"/>
  <c r="AA26" i="22"/>
  <c r="Z26" i="22"/>
  <c r="R26" i="22"/>
  <c r="Q26" i="22"/>
  <c r="AB25" i="22"/>
  <c r="AE25" i="22" s="1"/>
  <c r="AA25" i="22"/>
  <c r="Z25" i="22"/>
  <c r="R25" i="22"/>
  <c r="Q25" i="22"/>
  <c r="AD42" i="22" l="1"/>
  <c r="S83" i="21"/>
  <c r="S81" i="21"/>
  <c r="S34" i="22"/>
  <c r="U34" i="22" s="1"/>
  <c r="AD34" i="22"/>
  <c r="AE59" i="22"/>
  <c r="AC35" i="22"/>
  <c r="AC47" i="22"/>
  <c r="S42" i="22"/>
  <c r="T42" i="22" s="1"/>
  <c r="S27" i="22"/>
  <c r="U27" i="22" s="1"/>
  <c r="S38" i="22"/>
  <c r="U38" i="22" s="1"/>
  <c r="AD59" i="22"/>
  <c r="AE35" i="22"/>
  <c r="AD54" i="22"/>
  <c r="S44" i="22"/>
  <c r="U44" i="22" s="1"/>
  <c r="AE34" i="22"/>
  <c r="AE43" i="22"/>
  <c r="S35" i="22"/>
  <c r="T35" i="22" s="1"/>
  <c r="AC43" i="22"/>
  <c r="S26" i="22"/>
  <c r="T26" i="22" s="1"/>
  <c r="S39" i="22"/>
  <c r="T39" i="22" s="1"/>
  <c r="AC28" i="22"/>
  <c r="AD36" i="22"/>
  <c r="AD47" i="22"/>
  <c r="AC52" i="22"/>
  <c r="AD52" i="22"/>
  <c r="AE60" i="22"/>
  <c r="AD58" i="22"/>
  <c r="AC32" i="22"/>
  <c r="AC58" i="22"/>
  <c r="AE54" i="22"/>
  <c r="AD51" i="22"/>
  <c r="AE38" i="22"/>
  <c r="AE26" i="22"/>
  <c r="AE39" i="22"/>
  <c r="AD26" i="22"/>
  <c r="AD55" i="22"/>
  <c r="AC44" i="22"/>
  <c r="AE36" i="22"/>
  <c r="S28" i="22"/>
  <c r="T28" i="22" s="1"/>
  <c r="AE42" i="22"/>
  <c r="AD60" i="22"/>
  <c r="S43" i="22"/>
  <c r="T43" i="22" s="1"/>
  <c r="AD38" i="22"/>
  <c r="AE27" i="22"/>
  <c r="AD40" i="22"/>
  <c r="AC41" i="22"/>
  <c r="AC55" i="22"/>
  <c r="AD37" i="22"/>
  <c r="AE40" i="22"/>
  <c r="AC50" i="22"/>
  <c r="AE61" i="22"/>
  <c r="AD53" i="22"/>
  <c r="AD28" i="22"/>
  <c r="AD50" i="22"/>
  <c r="AC33" i="22"/>
  <c r="AD56" i="22"/>
  <c r="AE48" i="22"/>
  <c r="AD48" i="22"/>
  <c r="AE44" i="22"/>
  <c r="AD45" i="22"/>
  <c r="AC53" i="22"/>
  <c r="AD57" i="22"/>
  <c r="AE49" i="22"/>
  <c r="AD46" i="22"/>
  <c r="AC27" i="22"/>
  <c r="AE46" i="22"/>
  <c r="AC61" i="22"/>
  <c r="AB153" i="22"/>
  <c r="AC31" i="22"/>
  <c r="AC30" i="22"/>
  <c r="T40" i="22"/>
  <c r="U40" i="22"/>
  <c r="S36" i="22"/>
  <c r="AD41" i="22"/>
  <c r="AC57" i="22"/>
  <c r="AC40" i="22"/>
  <c r="S29" i="22"/>
  <c r="T29" i="22" s="1"/>
  <c r="S25" i="22"/>
  <c r="T25" i="22" s="1"/>
  <c r="AC45" i="22"/>
  <c r="AC49" i="22"/>
  <c r="AE56" i="22"/>
  <c r="S41" i="22"/>
  <c r="T41" i="22" s="1"/>
  <c r="AC51" i="22"/>
  <c r="AD25" i="22"/>
  <c r="AE32" i="22"/>
  <c r="AC29" i="22"/>
  <c r="S37" i="22"/>
  <c r="AE29" i="22"/>
  <c r="AC37" i="22"/>
  <c r="AC39" i="22"/>
  <c r="S82" i="21"/>
  <c r="AE30" i="22"/>
  <c r="AC25" i="22"/>
  <c r="AD31" i="22"/>
  <c r="AE33" i="22"/>
  <c r="U26" i="22" l="1"/>
  <c r="T34" i="22"/>
  <c r="T27" i="22"/>
  <c r="U39" i="22"/>
  <c r="U25" i="22"/>
  <c r="U42" i="22"/>
  <c r="T38" i="22"/>
  <c r="U35" i="22"/>
  <c r="T44" i="22"/>
  <c r="U43" i="22"/>
  <c r="U28" i="22"/>
  <c r="U29" i="22"/>
  <c r="U41" i="22"/>
  <c r="U36" i="22"/>
  <c r="T36" i="22"/>
  <c r="T37" i="22"/>
  <c r="U37" i="22"/>
</calcChain>
</file>

<file path=xl/comments1.xml><?xml version="1.0" encoding="utf-8"?>
<comments xmlns="http://schemas.openxmlformats.org/spreadsheetml/2006/main">
  <authors>
    <author>Alexandra Van Marck</author>
  </authors>
  <commentList>
    <comment ref="M83" authorId="0" shapeId="0">
      <text>
        <r>
          <rPr>
            <b/>
            <sz val="9"/>
            <color indexed="81"/>
            <rFont val="Tahoma"/>
            <family val="2"/>
          </rPr>
          <t>Alexandra Van Marck:</t>
        </r>
        <r>
          <rPr>
            <sz val="9"/>
            <color indexed="81"/>
            <rFont val="Tahoma"/>
            <family val="2"/>
          </rPr>
          <t xml:space="preserve">
65 guides distribués : macons; les caritas, leaders communautaires; autorités communales, services techniques</t>
        </r>
      </text>
    </comment>
  </commentList>
</comments>
</file>

<file path=xl/sharedStrings.xml><?xml version="1.0" encoding="utf-8"?>
<sst xmlns="http://schemas.openxmlformats.org/spreadsheetml/2006/main" count="2078" uniqueCount="364">
  <si>
    <t>MOIS</t>
  </si>
  <si>
    <t>ORG_LIST</t>
  </si>
  <si>
    <t>BAILLEURS</t>
  </si>
  <si>
    <t>ACTIVITE</t>
  </si>
  <si>
    <t>INDICATEUR</t>
  </si>
  <si>
    <t>UNITE</t>
  </si>
  <si>
    <t>REGION</t>
  </si>
  <si>
    <t>GAO</t>
  </si>
  <si>
    <t>KIDAL</t>
  </si>
  <si>
    <t>MOPTI</t>
  </si>
  <si>
    <t>TOMBOUCTOU</t>
  </si>
  <si>
    <t>MENAKA</t>
  </si>
  <si>
    <t>Janvier</t>
  </si>
  <si>
    <t>NRC</t>
  </si>
  <si>
    <t>ECHO</t>
  </si>
  <si>
    <t>Distribution de kit outils/matériaux de construction aux populations vulnérables rapatriées, retournées, PDI, communautés hôtes</t>
  </si>
  <si>
    <t># des  kits outils/matériaux de construction pour les rétounés, rapatriés, PDIs,et populations d'accueil vulnèrables</t>
  </si>
  <si>
    <t>Kit NFI</t>
  </si>
  <si>
    <t>Ansongo</t>
  </si>
  <si>
    <t>Abeibara</t>
  </si>
  <si>
    <t>Bandiagara</t>
  </si>
  <si>
    <t>Dire</t>
  </si>
  <si>
    <t>Anderamboukane</t>
  </si>
  <si>
    <t>Février</t>
  </si>
  <si>
    <t>ADRA</t>
  </si>
  <si>
    <t>OFDA</t>
  </si>
  <si>
    <t>Construction/réhabilitation d'habitations aux populations vulnérables rapatriées, retournées, PDI, communautés hôtes</t>
  </si>
  <si>
    <t># d’habitats réhabilités ou construits pour les  rétounés, rapatriés, PDIs et populations d'accueil vulnèrables</t>
  </si>
  <si>
    <t>Habitat réhabilité/reconstruit</t>
  </si>
  <si>
    <t>Bourem</t>
  </si>
  <si>
    <t>Kidal</t>
  </si>
  <si>
    <t>Bankass</t>
  </si>
  <si>
    <t>Goundam</t>
  </si>
  <si>
    <t>Tindermele</t>
  </si>
  <si>
    <t>Mars</t>
  </si>
  <si>
    <t>UNHCR</t>
  </si>
  <si>
    <t>DIFID</t>
  </si>
  <si>
    <t>Distribution des kits NFI aux populations vulnérables rapatriées, retournées, PDI, communautés hôtes</t>
  </si>
  <si>
    <t># de kits NFI distribués pour les rétounés, rapatriés, PDIs et populations d'accueil</t>
  </si>
  <si>
    <t>Tente traditionnelle nomade, case nomade</t>
  </si>
  <si>
    <t>Cercles</t>
  </si>
  <si>
    <t>Gao</t>
  </si>
  <si>
    <t>Tessalit</t>
  </si>
  <si>
    <t xml:space="preserve">Djenné </t>
  </si>
  <si>
    <t>Gourma-Rharous</t>
  </si>
  <si>
    <t>Alaka</t>
  </si>
  <si>
    <t>Avril</t>
  </si>
  <si>
    <t>IRW</t>
  </si>
  <si>
    <t>EU</t>
  </si>
  <si>
    <t>Distribution de tentes ou cases traditionnelles  pour les nomades dans les zones de retour</t>
  </si>
  <si>
    <t># de kits pour les tentes nomades ou abris traditionnels distribuées pour les retournés, rapatriés, PDIs et populations d'accueil</t>
  </si>
  <si>
    <t>Kit outils/ kit matériaux de construction</t>
  </si>
  <si>
    <t>Tin-Essako</t>
  </si>
  <si>
    <t>Douentza</t>
  </si>
  <si>
    <t>Niafunke</t>
  </si>
  <si>
    <t>Inekar</t>
  </si>
  <si>
    <t>Mai</t>
  </si>
  <si>
    <t>OIM</t>
  </si>
  <si>
    <t>SIDA</t>
  </si>
  <si>
    <t>Distribution de NFI pour les populations vulnérables victimes d'inondations</t>
  </si>
  <si>
    <t xml:space="preserve"># des kits NFI distribués aux ménages vulnèrables victimes d'inondation </t>
  </si>
  <si>
    <t>Kit minimum abris d'urgence (bâches, cordes, natte…)</t>
  </si>
  <si>
    <t>Koro</t>
  </si>
  <si>
    <t>Tombouctou</t>
  </si>
  <si>
    <t>Menaka</t>
  </si>
  <si>
    <t>Juin</t>
  </si>
  <si>
    <t>CRLux</t>
  </si>
  <si>
    <t>Distribution des tentes/bâches pour les ménages vulnèrables victimes d'inondations</t>
  </si>
  <si>
    <t>#  de tentes/bâches distribuées aux victimes d'innondation</t>
  </si>
  <si>
    <t>Mopti</t>
  </si>
  <si>
    <t>Juillet</t>
  </si>
  <si>
    <t>DGPC</t>
  </si>
  <si>
    <t>UNICEF</t>
  </si>
  <si>
    <t>Distribution de kit outils/matériaux de construction en faveur des populations vulnérables victimes d'inondation</t>
  </si>
  <si>
    <t># de kits outils/matériaux de construction distribués aux ménages  victimes d'inondations</t>
  </si>
  <si>
    <t>Tenenkou</t>
  </si>
  <si>
    <t>Aout</t>
  </si>
  <si>
    <t>CICR</t>
  </si>
  <si>
    <t>MAELux</t>
  </si>
  <si>
    <t># de kit minimum abris d'urgence (bâche, corde, natte…) distribués</t>
  </si>
  <si>
    <t>Youwarou</t>
  </si>
  <si>
    <t>Septembre</t>
  </si>
  <si>
    <t>ACTED</t>
  </si>
  <si>
    <t>JICA</t>
  </si>
  <si>
    <t>Octobre</t>
  </si>
  <si>
    <t>STOP SAHEL</t>
  </si>
  <si>
    <t>Novembre</t>
  </si>
  <si>
    <t>CERF</t>
  </si>
  <si>
    <t>Decembre</t>
  </si>
  <si>
    <t>Draft 26 février 2016</t>
  </si>
  <si>
    <t>4W - ABRIS-NFI - MALI - 2013-2017</t>
  </si>
  <si>
    <t>NOM DE L'ORGANISATION:</t>
  </si>
  <si>
    <t>STOP-SAHEL</t>
  </si>
  <si>
    <t>Personne de contact: Dramane ARBY  tel 77 19 08 99/ email : arbydramane@yahoo.fr</t>
  </si>
  <si>
    <t>Date de mise à jour: 16/03/2017</t>
  </si>
  <si>
    <t>Pour complèter le tableau, saisir une ligne par projet (titre), une par activité, une par indicateur et une ligne par commune</t>
  </si>
  <si>
    <t>Merci de bien vouloir renvoyer le tableau complété à Madame Toné, Assistante Gestionnaire de l'Information, cluster Protection. Contact: Kantet@unhcr.org Tel: 76193164</t>
  </si>
  <si>
    <t>avec copie à abrisclustermali@gmail.com</t>
  </si>
  <si>
    <t>QUI?</t>
  </si>
  <si>
    <t>QUOI?</t>
  </si>
  <si>
    <t>OU? COMBIEN?</t>
  </si>
  <si>
    <t>QUAND?</t>
  </si>
  <si>
    <t>POUR QUI?</t>
  </si>
  <si>
    <t>Commentaires</t>
  </si>
  <si>
    <t>ORGANISATION</t>
  </si>
  <si>
    <t>FINANCEMENT(S)</t>
  </si>
  <si>
    <t>TITRE DU PROJET</t>
  </si>
  <si>
    <t>BUDGET (US$)</t>
  </si>
  <si>
    <t>ACTIVITES</t>
  </si>
  <si>
    <t>Quantité ciblée par le projet</t>
  </si>
  <si>
    <t>CERCLE</t>
  </si>
  <si>
    <t>Commune</t>
  </si>
  <si>
    <t>Qtés réalisées  trimestrielle par commune</t>
  </si>
  <si>
    <t>Qtés réalisées (cumul), total depuis le début du projet par commune</t>
  </si>
  <si>
    <t>Date  début du projet</t>
  </si>
  <si>
    <t xml:space="preserve">Date de fin </t>
  </si>
  <si>
    <t>Rapatriés</t>
  </si>
  <si>
    <t>Retournés</t>
  </si>
  <si>
    <t>PDI</t>
  </si>
  <si>
    <t>Communautés d'accueil</t>
  </si>
  <si>
    <t>Grand Total</t>
  </si>
  <si>
    <t>Total</t>
  </si>
  <si>
    <t>Hommes</t>
  </si>
  <si>
    <t>Femmes</t>
  </si>
  <si>
    <t>Total personnes</t>
  </si>
  <si>
    <t>Total ménages</t>
  </si>
  <si>
    <t>Appui a la reintegration des rapatries maliens dans les regions de Mopti et Gao</t>
  </si>
  <si>
    <t>….</t>
  </si>
  <si>
    <t>Réhabilitation/reconstruction de 100 maisons en banco et 100 abris traditionnels dans la région  de Mopti</t>
  </si>
  <si>
    <t>Hairé</t>
  </si>
  <si>
    <t>1er Janvier 2016</t>
  </si>
  <si>
    <t xml:space="preserve"> Douentza</t>
  </si>
  <si>
    <t>Hombori</t>
  </si>
  <si>
    <t xml:space="preserve"> Konna</t>
  </si>
  <si>
    <t>Réhabilitation/reconstruction de 100 maisons en banco et 30 abris traditionnels dans le Cercle Menaka</t>
  </si>
  <si>
    <t>Anderanboukane</t>
  </si>
  <si>
    <t>Réhabilitation/reconstruction de 30 maisons en banco et 120 abris traditionnels dans les région  de Gao  et  Tombouctou</t>
  </si>
  <si>
    <t>Labbezanga</t>
  </si>
  <si>
    <t>Gourma Rharous</t>
  </si>
  <si>
    <t>Gossi</t>
  </si>
  <si>
    <t xml:space="preserve">Appui a la reintegration des rapatries spontanés maliens </t>
  </si>
  <si>
    <t>…..</t>
  </si>
  <si>
    <t>Réabilitation de 100 cases en banco et a la realisation de 100 abris traditionnels dans la region de Mopti</t>
  </si>
  <si>
    <t>1er Janvier 2017</t>
  </si>
  <si>
    <t>CRL</t>
  </si>
  <si>
    <t>MAE</t>
  </si>
  <si>
    <t>Projet de soutien aux populations du Nord Mali victimes des conflits</t>
  </si>
  <si>
    <t>495 975,72</t>
  </si>
  <si>
    <t>Construction de maisons et latrines en banco</t>
  </si>
  <si>
    <t># d'habitats réalisés</t>
  </si>
  <si>
    <t>Habitat réalisé</t>
  </si>
  <si>
    <t>Alafia</t>
  </si>
  <si>
    <t>Le budget total englobe les volets WASH et WASH in School</t>
  </si>
  <si>
    <t>Salam</t>
  </si>
  <si>
    <t>Distribution de kits cases Peul</t>
  </si>
  <si>
    <t># de kits distribué</t>
  </si>
  <si>
    <t>Haribomo</t>
  </si>
  <si>
    <t>Reconstruction de l'habitat et des infrastructures éducatives de base dans la région de Tombouctou</t>
  </si>
  <si>
    <t>Réhabilitation de cases banco</t>
  </si>
  <si>
    <t># de cases banco réhabilitées</t>
  </si>
  <si>
    <t>Case banco réhabilitée</t>
  </si>
  <si>
    <t># de  kits distribués</t>
  </si>
  <si>
    <t>Gargando</t>
  </si>
  <si>
    <t>Douekire</t>
  </si>
  <si>
    <t>270 668,632</t>
  </si>
  <si>
    <t>Ber</t>
  </si>
  <si>
    <t>Aglal</t>
  </si>
  <si>
    <t>Bourem Inaly</t>
  </si>
  <si>
    <t>Doukouria</t>
  </si>
  <si>
    <t>Léré</t>
  </si>
  <si>
    <t>564 586,681</t>
  </si>
  <si>
    <t>270 736,356</t>
  </si>
  <si>
    <t>Niafounké</t>
  </si>
  <si>
    <t>Douekiré</t>
  </si>
  <si>
    <t>Lafia</t>
  </si>
  <si>
    <t>420 041,893</t>
  </si>
  <si>
    <t>269 561,850</t>
  </si>
  <si>
    <t xml:space="preserve">Amélioration des conditions de retour et d’accès aux services sociaux de base dans les régions de Gao et Mopti </t>
  </si>
  <si>
    <t>691 748,231</t>
  </si>
  <si>
    <t>Haire</t>
  </si>
  <si>
    <t>Ntillit</t>
  </si>
  <si>
    <t>Aderanboukane</t>
  </si>
  <si>
    <t>Réponse d’urgence aux inondations dans la Région de Ségou et lutte contre la malnutrition via l’amélioration de l’accès à l’eau et à l’assainissement dans la Région de  Mopti</t>
  </si>
  <si>
    <t>670 323,839</t>
  </si>
  <si>
    <t>SDC</t>
  </si>
  <si>
    <t>Renforcement de la cohésion sociale et de lé résilience des populations dans la région de Menaka</t>
  </si>
  <si>
    <t>633 159,00</t>
  </si>
  <si>
    <t>BPRM</t>
  </si>
  <si>
    <t>Ensure self-reliance and promote durable solution for Malian refugees, repatriates and returnees through a cross borders strategies in Mali and Niger</t>
  </si>
  <si>
    <t>800,000.00</t>
  </si>
  <si>
    <t xml:space="preserve">08/15/2016 </t>
  </si>
  <si>
    <t>05/15/2017</t>
  </si>
  <si>
    <t>CRS</t>
  </si>
  <si>
    <t>"SIGIDA JO" Reponse d'urgence aux personnes affectees par les inondations dans les regions de Sikasso, Segou et Mopti</t>
  </si>
  <si>
    <t>167,275$</t>
  </si>
  <si>
    <t>Segou</t>
  </si>
  <si>
    <t>Bla</t>
  </si>
  <si>
    <t>Tona</t>
  </si>
  <si>
    <t>Activites realisees a travers l'organisation des foires aux materiels et materiaux de contruction</t>
  </si>
  <si>
    <t>Sikasso</t>
  </si>
  <si>
    <t>Konna</t>
  </si>
  <si>
    <t>"TADIHILT I" Reponse d'urgence aux personnes affectees par le conflit dans le Nord du Mali</t>
  </si>
  <si>
    <t>Bitangougou</t>
  </si>
  <si>
    <t xml:space="preserve">Activites realisees a travers des transferts monetaires pour l'achat des NFI  </t>
  </si>
  <si>
    <t>Sandji ko
Réducation des risques de catastrophes liées aux inondations</t>
  </si>
  <si>
    <t xml:space="preserve">Distribution des guides de bonne pratique en construction. 
Formation de 20 macons a San et 14 macon en Commune IV de Bamako sur la bonne pratique de construction. </t>
  </si>
  <si>
    <t>Les menages de la commune IV Bamako et de la commune urbaine de San ont acces aux ressources potentiels techniques.</t>
  </si>
  <si>
    <t>Guide : 1780
Macons : 34</t>
  </si>
  <si>
    <t>Commune IV</t>
  </si>
  <si>
    <t>65% guides distribués ;
Formation des 24 maçons</t>
  </si>
  <si>
    <t>Octobre 2016</t>
  </si>
  <si>
    <t>30 septembre 2017</t>
  </si>
  <si>
    <t>San</t>
  </si>
  <si>
    <t>NA</t>
  </si>
  <si>
    <t>'KISILI'' Projet de  Mécanisme de réponse d'urgence</t>
  </si>
  <si>
    <t>1,082,646 $</t>
  </si>
  <si>
    <t>15 Juillet 2016</t>
  </si>
  <si>
    <t>14 Juillet 2017</t>
  </si>
  <si>
    <t>Distribution NFIs</t>
  </si>
  <si>
    <t>Distribution Cash</t>
  </si>
  <si>
    <t>Tarkint</t>
  </si>
  <si>
    <t>N'TILIT</t>
  </si>
  <si>
    <t>Distribution NFIs + Cash</t>
  </si>
  <si>
    <t>Moudatt</t>
  </si>
  <si>
    <t>START Fund Network</t>
  </si>
  <si>
    <t>"START"
Projet de mitigation des risques liés aux inondations</t>
  </si>
  <si>
    <t>Shelter poster distribution, formations de maçons, CFW pour la protection des abris</t>
  </si>
  <si>
    <t># de senisbilisation, # de maçons formés</t>
  </si>
  <si>
    <t>Sensibilisation, formations</t>
  </si>
  <si>
    <t>18 octobre 2016</t>
  </si>
  <si>
    <t>2 décembre 2016</t>
  </si>
  <si>
    <t>Sensibilisation sur la protection des abris 
CFW - rembleyage des rues pour empecher l'eau de stagner</t>
  </si>
  <si>
    <t>Tonka</t>
  </si>
  <si>
    <t>Sensibilisation sur la protection des abris 
CFW - construction de digues pour protéger les maisons contre la crue
Formation de 5 maçons</t>
  </si>
  <si>
    <t>Souboundou, Soumpi</t>
  </si>
  <si>
    <t>Tinguregueif</t>
  </si>
  <si>
    <t>Kewa</t>
  </si>
  <si>
    <t>San, Sy</t>
  </si>
  <si>
    <t>Réhabilitation/reconstruction de 160 maisons en banco dans la région de Gao</t>
  </si>
  <si>
    <t>Bara</t>
  </si>
  <si>
    <t xml:space="preserve">Gao </t>
  </si>
  <si>
    <t>Gabero</t>
  </si>
  <si>
    <t>Gounzoureye</t>
  </si>
  <si>
    <t>Bamba</t>
  </si>
  <si>
    <t>Dialloube</t>
  </si>
  <si>
    <t>Dogo</t>
  </si>
  <si>
    <t>Gathie</t>
  </si>
  <si>
    <t>Kareri</t>
  </si>
  <si>
    <t>Toguerekoumbel</t>
  </si>
  <si>
    <t>Boura</t>
  </si>
  <si>
    <t xml:space="preserve"> Anchawadi</t>
  </si>
  <si>
    <t>Tendermene</t>
  </si>
  <si>
    <t>Assistance d'urgence suite aux inondations</t>
  </si>
  <si>
    <t>Appui en matériel de construction et d'abris pour renforcer les maisons existantes ou construire des abris d'urgence</t>
  </si>
  <si>
    <t xml:space="preserve">Togoro Kotia et Diondiori
</t>
  </si>
  <si>
    <t xml:space="preserve">Protéger les personnes touchées par les conflits et les deplacements en améliorant leurs conditions de vie et en recherchant des solutions durables grâce à la mise en place d'un programme intégré. </t>
  </si>
  <si>
    <t>381.902</t>
  </si>
  <si>
    <t># de ménages ayant recu des bons de caisse pour la réhabilitation de leurs maisons</t>
  </si>
  <si>
    <t>DM</t>
  </si>
  <si>
    <t>Apporter une solution d'hébergement pour repondre aux besoins et sécuriser la protection physique</t>
  </si>
  <si>
    <t># de ménages ciblés qui ont reçu des bons pour frais de location</t>
  </si>
  <si>
    <t>Formation sur la réhabilitation et la maintenance des abris</t>
  </si>
  <si>
    <t># d'hommes et de femmes formés</t>
  </si>
  <si>
    <t>423.016</t>
  </si>
  <si>
    <t># de mménages recevant un abri</t>
  </si>
  <si>
    <t>0FDA</t>
  </si>
  <si>
    <t>Un soutien intégré au ménages touchés par les conflits vulnérable dans la région de Tombouctou</t>
  </si>
  <si>
    <t>198.000</t>
  </si>
  <si>
    <t>#  de ménages dans la zone du programme d'urgence qu reçoivent un abris de transition</t>
  </si>
  <si>
    <t>RRM (Mécanisme de Réponse Rapide)</t>
  </si>
  <si>
    <t>Tagalate; Tamalate</t>
  </si>
  <si>
    <t>Tindermene</t>
  </si>
  <si>
    <t>Essayal M'bahou</t>
  </si>
  <si>
    <t>Tarkint, Almoustrate, Agragaw, Ersane</t>
  </si>
  <si>
    <t>Diafarabe, Togore, Diondiori</t>
  </si>
  <si>
    <t>IRC</t>
  </si>
  <si>
    <t>Solidarités</t>
  </si>
  <si>
    <t>28/02/208</t>
  </si>
  <si>
    <t>ACF</t>
  </si>
  <si>
    <t>TSF</t>
  </si>
  <si>
    <t>Projet d’Appui  à la Réintégration des Rapatriés Spontanés Maliens  dans les Régions de, Gao, Ménaka et Kidal</t>
  </si>
  <si>
    <t>Gao Ville, Wadicharif</t>
  </si>
  <si>
    <t>31/12/2017</t>
  </si>
  <si>
    <t>Les chiffres des rapatriés individuels sont de 7774 personnes pour la région de Gao, de 1505 pour la région de Kidal et de 10409 pour la région de  Menaka. Dans le document partagé par le bailleur la repartition selon le sexe n'est pas defini. De notre coté, nous ne disposons pas encore de tous les chiffres des beneficiaires par genre car les enquetes sont toujours en cours</t>
  </si>
  <si>
    <t>Tilemsi</t>
  </si>
  <si>
    <t xml:space="preserve"> Les travaux ont commencé pour les beneficiares de Gao</t>
  </si>
  <si>
    <t xml:space="preserve"> Les travaux en cours </t>
  </si>
  <si>
    <t xml:space="preserve"> Les travaux n'ont pas encore debute</t>
  </si>
  <si>
    <t xml:space="preserve">Identification des beneficiaires en cours </t>
  </si>
  <si>
    <t>Niono</t>
  </si>
  <si>
    <t xml:space="preserve">Nombre d'acteurs  par secteur et par région
par thématique et par régoin
</t>
  </si>
  <si>
    <t>Nombre d'habitats banco réhabilités/reconstruits et cases nomades fournies, total par cercle, 2015-2017</t>
  </si>
  <si>
    <t>Abris</t>
  </si>
  <si>
    <t>NFI</t>
  </si>
  <si>
    <t>SEGOU</t>
  </si>
  <si>
    <t>Nombre de cases nomades fournies, 2015-2017</t>
  </si>
  <si>
    <t>Nombre de Kit NFI distribués par cercle, 2015-2017</t>
  </si>
  <si>
    <t>Nombre d'habitats en banco réhabilités</t>
  </si>
  <si>
    <t>ABRIS</t>
  </si>
  <si>
    <t>Type d'assistance fournie en matière d'abris</t>
  </si>
  <si>
    <t>Organisations</t>
  </si>
  <si>
    <t>CRL/UNHCR</t>
  </si>
  <si>
    <t>Habitats en banco réhabilités</t>
  </si>
  <si>
    <t>CR lux, NRC, OIM, TSF, Stop Sahel</t>
  </si>
  <si>
    <t>Cases nomades fournies</t>
  </si>
  <si>
    <t>CR lux, NRC, TSF, Stop Sahel</t>
  </si>
  <si>
    <t>Don de cash (loyer)</t>
  </si>
  <si>
    <t>Acted</t>
  </si>
  <si>
    <t>STOP SAHEL/UNHCR</t>
  </si>
  <si>
    <t>TSF/UNHCR (*)</t>
  </si>
  <si>
    <t>CICR (**)</t>
  </si>
  <si>
    <t>(*) Projet démarré en 2017</t>
  </si>
  <si>
    <t>(**) données non communiquées</t>
  </si>
  <si>
    <t>Quantités ciblées</t>
  </si>
  <si>
    <t>Quantitées réalisées</t>
  </si>
  <si>
    <t>TSF/UNHCR</t>
  </si>
  <si>
    <t>Stop Sahel/UNHCR</t>
  </si>
  <si>
    <t>Réalisations par organisation.  kit NFI. 2015-2017</t>
  </si>
  <si>
    <t>Réalisations par organisation. Réhabilitation d'habitats, fournitures de cases nomades, abris d'urgence, kit NFI. 2015-2017</t>
  </si>
  <si>
    <t>Projets en cours, de réabilitation d'habitats et de fournitures de cases nomade 2017</t>
  </si>
  <si>
    <t>Quantités</t>
  </si>
  <si>
    <t>Aperçu général des projets abris au Mali, 2015-2017</t>
  </si>
  <si>
    <t>Guide : 1780
Macons : 35</t>
  </si>
  <si>
    <t>Distribution NFIs+Cash</t>
  </si>
  <si>
    <t xml:space="preserve"> </t>
  </si>
  <si>
    <t>'START''  NIONO PROJECT</t>
  </si>
  <si>
    <t>Réponse  d'uregnce :  Distribution en abris, livelihood et  WASH pour les PDIs de MACINA à NIONO</t>
  </si>
  <si>
    <t>1300 ménages deplacés internes de Macina à NIONO ont accés à une assistance d'urgence dans le domaine des abris, du livelihood et  du WASH</t>
  </si>
  <si>
    <t>NIONO</t>
  </si>
  <si>
    <t xml:space="preserve">Diabaly </t>
  </si>
  <si>
    <t>15 Avril 2017</t>
  </si>
  <si>
    <t>30 Mai 2017</t>
  </si>
  <si>
    <t>Distribution NFIs+Cash+Touteau d'aliment bétail et Sensibilisation sur le WASH</t>
  </si>
  <si>
    <t xml:space="preserve">Kalasiguida </t>
  </si>
  <si>
    <t>16 Avril 2017</t>
  </si>
  <si>
    <t>31 Mai 2017</t>
  </si>
  <si>
    <t xml:space="preserve">Mariko </t>
  </si>
  <si>
    <t>17 Avril 2017</t>
  </si>
  <si>
    <t>32 Mai 2017</t>
  </si>
  <si>
    <t xml:space="preserve">Yeredon Saniona </t>
  </si>
  <si>
    <t>18 Avril 2017</t>
  </si>
  <si>
    <t>33 Mai 2017</t>
  </si>
  <si>
    <t xml:space="preserve"> Pogo </t>
  </si>
  <si>
    <t>19 Avril 2017</t>
  </si>
  <si>
    <t>34 Mai 2017</t>
  </si>
  <si>
    <t xml:space="preserve">Niono </t>
  </si>
  <si>
    <t>20 Avril 2017</t>
  </si>
  <si>
    <t>35 Mai 2017</t>
  </si>
  <si>
    <t xml:space="preserve">Toridagako </t>
  </si>
  <si>
    <t>21 Avril 2017</t>
  </si>
  <si>
    <t>36 Mai 2017</t>
  </si>
  <si>
    <t xml:space="preserve">Sokolo </t>
  </si>
  <si>
    <t>22 Avril 2017</t>
  </si>
  <si>
    <t>37 Mai 2017</t>
  </si>
  <si>
    <t>Sirfila Boundy</t>
  </si>
  <si>
    <t>23 Avril 2017</t>
  </si>
  <si>
    <t>38 Mai 2017</t>
  </si>
  <si>
    <t>Abris d'urgence</t>
  </si>
  <si>
    <t>CRS, NRC</t>
  </si>
  <si>
    <t>Nombre</t>
  </si>
  <si>
    <t>Pourcentage</t>
  </si>
  <si>
    <t>Nombre total de maisons en banco réhabilitées</t>
  </si>
  <si>
    <t>Nombre total de cases nomades fournies</t>
  </si>
  <si>
    <r>
      <rPr>
        <b/>
        <sz val="11"/>
        <color theme="1"/>
        <rFont val="Calibri"/>
        <family val="2"/>
        <scheme val="minor"/>
      </rPr>
      <t>22 juin 2017</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</si>
</sst>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_);_(* \(#,##0.00\);_(* &quot;-&quot;??_);_(@_)"/>
    <numFmt numFmtId="165" formatCode="dd/mm/yy;@"/>
    <numFmt numFmtId="166" formatCode="&quot;$&quot;#,##0_);[Red]\(&quot;$&quot;#,##0\)"/>
    <numFmt numFmtId="167" formatCode="_-[$$-409]* #,##0.00_ ;_-[$$-409]* \-#,##0.00\ ;_-[$$-409]* &quot;-&quot;??_ ;_-@_ "/>
  </numFmts>
  <fonts count="75" x14ac:knownFonts="1">
    <font>
      <sz val="11"/>
      <color theme="1"/>
      <name val="Calibri"/>
      <family val="2"/>
      <scheme val="minor"/>
    </font>
    <font>
      <sz val="8"/>
      <color theme="1"/>
      <name val="Arial"/>
      <family val="2"/>
    </font>
    <font>
      <b/>
      <sz val="10"/>
      <color theme="1"/>
      <name val="Calibri"/>
      <family val="2"/>
      <scheme val="minor"/>
    </font>
    <font>
      <b/>
      <sz val="11"/>
      <color theme="1"/>
      <name val="Calibri"/>
      <family val="2"/>
      <scheme val="minor"/>
    </font>
    <font>
      <b/>
      <sz val="10"/>
      <color theme="1"/>
      <name val="Arial"/>
      <family val="2"/>
    </font>
    <font>
      <sz val="8"/>
      <name val="Calibri"/>
      <family val="2"/>
      <scheme val="minor"/>
    </font>
    <font>
      <sz val="10"/>
      <name val="Arial"/>
      <family val="2"/>
    </font>
    <font>
      <b/>
      <sz val="8"/>
      <color theme="1"/>
      <name val="Arial"/>
      <family val="2"/>
    </font>
    <font>
      <sz val="11"/>
      <color theme="1"/>
      <name val="Calibri"/>
      <family val="2"/>
      <scheme val="minor"/>
    </font>
    <font>
      <sz val="8"/>
      <color rgb="FF000000"/>
      <name val="Arial"/>
      <family val="2"/>
    </font>
    <font>
      <sz val="12"/>
      <color theme="1"/>
      <name val="Calibri"/>
      <family val="2"/>
      <scheme val="minor"/>
    </font>
    <font>
      <sz val="11"/>
      <color indexed="8"/>
      <name val="Calibri"/>
      <family val="2"/>
    </font>
    <font>
      <sz val="11"/>
      <color indexed="9"/>
      <name val="Calibri"/>
      <family val="2"/>
    </font>
    <font>
      <sz val="11"/>
      <color theme="1"/>
      <name val="Calibri"/>
      <family val="2"/>
      <charset val="238"/>
      <scheme val="minor"/>
    </font>
    <font>
      <b/>
      <sz val="11"/>
      <color indexed="63"/>
      <name val="Calibri"/>
      <family val="2"/>
    </font>
    <font>
      <sz val="11"/>
      <color indexed="62"/>
      <name val="Calibri"/>
      <family val="2"/>
    </font>
    <font>
      <b/>
      <sz val="11"/>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9"/>
      <name val="Tahoma"/>
      <family val="2"/>
    </font>
    <font>
      <sz val="11"/>
      <color indexed="10"/>
      <name val="Calibri"/>
      <family val="2"/>
    </font>
    <font>
      <i/>
      <sz val="11"/>
      <color indexed="23"/>
      <name val="Calibri"/>
      <family val="2"/>
    </font>
    <font>
      <b/>
      <sz val="20"/>
      <color theme="1"/>
      <name val="Calibri"/>
      <family val="2"/>
      <scheme val="minor"/>
    </font>
    <font>
      <sz val="11"/>
      <color rgb="FFFF0000"/>
      <name val="Calibri"/>
      <family val="2"/>
      <scheme val="minor"/>
    </font>
    <font>
      <b/>
      <sz val="11"/>
      <color rgb="FFFF0000"/>
      <name val="Calibri"/>
      <family val="2"/>
      <scheme val="minor"/>
    </font>
    <font>
      <i/>
      <sz val="11"/>
      <color rgb="FFFF0000"/>
      <name val="Calibri"/>
      <family val="2"/>
      <scheme val="minor"/>
    </font>
    <font>
      <b/>
      <sz val="18"/>
      <color theme="1"/>
      <name val="Calibri"/>
      <family val="2"/>
      <scheme val="minor"/>
    </font>
    <font>
      <b/>
      <sz val="11"/>
      <name val="Calibri"/>
      <family val="2"/>
      <scheme val="minor"/>
    </font>
    <font>
      <sz val="24"/>
      <color theme="9" tint="-0.499984740745262"/>
      <name val="Franklin Gothic Medium Cond"/>
      <family val="2"/>
    </font>
    <font>
      <sz val="24"/>
      <color theme="1"/>
      <name val="Calibri"/>
      <family val="2"/>
      <scheme val="minor"/>
    </font>
    <font>
      <b/>
      <i/>
      <sz val="14"/>
      <color rgb="FF00B0F0"/>
      <name val="Angsana New"/>
      <family val="1"/>
    </font>
    <font>
      <i/>
      <sz val="14"/>
      <color theme="9" tint="-0.499984740745262"/>
      <name val="Angsana New"/>
      <family val="1"/>
    </font>
    <font>
      <i/>
      <sz val="14"/>
      <color theme="1"/>
      <name val="Angsana New"/>
      <family val="1"/>
    </font>
    <font>
      <b/>
      <i/>
      <sz val="14"/>
      <name val="Angsana New"/>
      <family val="1"/>
    </font>
    <font>
      <b/>
      <sz val="14"/>
      <color theme="1"/>
      <name val="Calibri"/>
      <family val="2"/>
      <scheme val="minor"/>
    </font>
    <font>
      <b/>
      <i/>
      <sz val="14"/>
      <name val="Calibri"/>
      <family val="2"/>
      <scheme val="minor"/>
    </font>
    <font>
      <i/>
      <sz val="14"/>
      <color rgb="FFFF0000"/>
      <name val="Calibri"/>
      <family val="2"/>
      <scheme val="minor"/>
    </font>
    <font>
      <sz val="11"/>
      <name val="Calibri"/>
      <family val="2"/>
      <scheme val="minor"/>
    </font>
    <font>
      <b/>
      <i/>
      <sz val="13"/>
      <name val="Calibri"/>
      <family val="2"/>
      <scheme val="minor"/>
    </font>
    <font>
      <b/>
      <sz val="11"/>
      <color theme="1"/>
      <name val="Arial"/>
      <family val="2"/>
    </font>
    <font>
      <b/>
      <i/>
      <sz val="12"/>
      <color rgb="FFFF0000"/>
      <name val="Calibri"/>
      <family val="2"/>
      <scheme val="minor"/>
    </font>
    <font>
      <b/>
      <i/>
      <sz val="11"/>
      <color rgb="FFFF0000"/>
      <name val="Calibri"/>
      <family val="2"/>
      <scheme val="minor"/>
    </font>
    <font>
      <sz val="11"/>
      <name val="Arial"/>
      <family val="2"/>
    </font>
    <font>
      <b/>
      <sz val="20"/>
      <name val="Calibri"/>
      <family val="2"/>
      <scheme val="minor"/>
    </font>
    <font>
      <b/>
      <sz val="12"/>
      <name val="Calibri"/>
      <family val="2"/>
      <scheme val="minor"/>
    </font>
    <font>
      <b/>
      <sz val="12"/>
      <color theme="1"/>
      <name val="Calibri"/>
      <family val="2"/>
      <scheme val="minor"/>
    </font>
    <font>
      <b/>
      <sz val="12"/>
      <color theme="1"/>
      <name val="Arial"/>
      <family val="2"/>
    </font>
    <font>
      <sz val="11"/>
      <color rgb="FFFF0000"/>
      <name val="Arial"/>
      <family val="2"/>
    </font>
    <font>
      <b/>
      <sz val="14"/>
      <color rgb="FFFF0000"/>
      <name val="Calibri"/>
      <family val="2"/>
      <scheme val="minor"/>
    </font>
    <font>
      <sz val="10"/>
      <color theme="1"/>
      <name val="Calibri"/>
      <family val="2"/>
      <scheme val="minor"/>
    </font>
    <font>
      <sz val="10"/>
      <name val="Calibri"/>
      <family val="2"/>
      <scheme val="minor"/>
    </font>
    <font>
      <sz val="14"/>
      <name val="Calibri"/>
      <family val="2"/>
      <scheme val="minor"/>
    </font>
    <font>
      <sz val="14"/>
      <color rgb="FFFF0000"/>
      <name val="Calibri"/>
      <family val="2"/>
      <scheme val="minor"/>
    </font>
    <font>
      <b/>
      <sz val="11"/>
      <name val="Arial"/>
      <family val="2"/>
    </font>
    <font>
      <sz val="11"/>
      <color rgb="FF993300"/>
      <name val="Calibri"/>
      <family val="2"/>
      <scheme val="minor"/>
    </font>
    <font>
      <sz val="65"/>
      <color theme="1"/>
      <name val="Calibri"/>
      <family val="2"/>
      <scheme val="minor"/>
    </font>
    <font>
      <b/>
      <sz val="36"/>
      <color theme="1"/>
      <name val="Calibri"/>
      <family val="2"/>
      <scheme val="minor"/>
    </font>
    <font>
      <b/>
      <sz val="11"/>
      <color theme="3" tint="0.39997558519241921"/>
      <name val="Calibri"/>
      <family val="2"/>
      <scheme val="minor"/>
    </font>
    <font>
      <b/>
      <sz val="10"/>
      <color indexed="8"/>
      <name val="Arial"/>
      <family val="2"/>
    </font>
    <font>
      <b/>
      <sz val="14"/>
      <name val="Calibri"/>
      <family val="2"/>
      <scheme val="minor"/>
    </font>
    <font>
      <b/>
      <sz val="11"/>
      <color theme="1"/>
      <name val="Gill Sans MT"/>
      <family val="2"/>
    </font>
    <font>
      <sz val="12"/>
      <color rgb="FFFF0000"/>
      <name val="Gill Sans MT"/>
      <family val="2"/>
    </font>
    <font>
      <b/>
      <sz val="9"/>
      <color indexed="81"/>
      <name val="Tahoma"/>
      <family val="2"/>
    </font>
    <font>
      <sz val="9"/>
      <color indexed="81"/>
      <name val="Tahoma"/>
      <family val="2"/>
    </font>
    <font>
      <sz val="12"/>
      <color rgb="FF000000"/>
      <name val="Calibri"/>
      <family val="2"/>
    </font>
    <font>
      <sz val="12"/>
      <color rgb="FF000000"/>
      <name val="Calibri"/>
      <family val="2"/>
      <scheme val="minor"/>
    </font>
    <font>
      <sz val="12"/>
      <color theme="9" tint="-0.249977111117893"/>
      <name val="Gill Sans MT"/>
      <family val="2"/>
    </font>
  </fonts>
  <fills count="43">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3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theme="1" tint="0.34998626667073579"/>
      </left>
      <right style="medium">
        <color theme="1" tint="0.34998626667073579"/>
      </right>
      <top style="medium">
        <color theme="1" tint="0.34998626667073579"/>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style="medium">
        <color theme="1" tint="0.34998626667073579"/>
      </right>
      <top style="medium">
        <color theme="1" tint="0.34998626667073579"/>
      </top>
      <bottom/>
      <diagonal/>
    </border>
    <border>
      <left style="thin">
        <color indexed="64"/>
      </left>
      <right style="thin">
        <color indexed="64"/>
      </right>
      <top style="thin">
        <color indexed="64"/>
      </top>
      <bottom style="thin">
        <color indexed="64"/>
      </bottom>
      <diagonal/>
    </border>
    <border>
      <left style="medium">
        <color theme="1" tint="0.34998626667073579"/>
      </left>
      <right style="medium">
        <color theme="1" tint="0.34998626667073579"/>
      </right>
      <top/>
      <bottom/>
      <diagonal/>
    </border>
    <border>
      <left style="thin">
        <color indexed="64"/>
      </left>
      <right style="thin">
        <color indexed="64"/>
      </right>
      <top style="thin">
        <color indexed="64"/>
      </top>
      <bottom/>
      <diagonal/>
    </border>
    <border>
      <left/>
      <right style="dotted">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theme="1" tint="0.34998626667073579"/>
      </left>
      <right/>
      <top style="medium">
        <color theme="1" tint="0.34998626667073579"/>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theme="1" tint="0.34998626667073579"/>
      </left>
      <right style="medium">
        <color theme="1" tint="0.34998626667073579"/>
      </right>
      <top/>
      <bottom style="medium">
        <color theme="1" tint="0.34998626667073579"/>
      </bottom>
      <diagonal/>
    </border>
    <border>
      <left style="medium">
        <color theme="1" tint="0.34998626667073579"/>
      </left>
      <right/>
      <top/>
      <bottom style="medium">
        <color theme="1" tint="0.34998626667073579"/>
      </bottom>
      <diagonal/>
    </border>
  </borders>
  <cellStyleXfs count="244">
    <xf numFmtId="0" fontId="0" fillId="0" borderId="0"/>
    <xf numFmtId="0" fontId="6" fillId="0" borderId="0"/>
    <xf numFmtId="0" fontId="6" fillId="0" borderId="0"/>
    <xf numFmtId="0" fontId="10"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16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8" fillId="0" borderId="0"/>
    <xf numFmtId="0" fontId="8" fillId="0" borderId="0"/>
    <xf numFmtId="0" fontId="6" fillId="0" borderId="0"/>
    <xf numFmtId="0" fontId="13" fillId="0" borderId="0"/>
    <xf numFmtId="0" fontId="8" fillId="0" borderId="0"/>
    <xf numFmtId="0" fontId="8" fillId="0" borderId="0"/>
    <xf numFmtId="0" fontId="10" fillId="0" borderId="0"/>
    <xf numFmtId="0" fontId="8" fillId="0" borderId="0"/>
    <xf numFmtId="9" fontId="1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4" fillId="19" borderId="2" applyNumberFormat="0" applyAlignment="0" applyProtection="0"/>
    <xf numFmtId="0" fontId="14" fillId="19" borderId="2" applyNumberFormat="0" applyAlignment="0" applyProtection="0"/>
    <xf numFmtId="0" fontId="15" fillId="10" borderId="3" applyNumberFormat="0" applyAlignment="0" applyProtection="0"/>
    <xf numFmtId="0" fontId="15" fillId="10"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7" fillId="7" borderId="0" applyNumberFormat="0" applyBorder="0" applyAlignment="0" applyProtection="0"/>
    <xf numFmtId="0" fontId="18" fillId="19" borderId="3" applyNumberFormat="0" applyAlignment="0" applyProtection="0"/>
    <xf numFmtId="0" fontId="18" fillId="19" borderId="3" applyNumberFormat="0" applyAlignment="0" applyProtection="0"/>
    <xf numFmtId="0" fontId="19" fillId="24" borderId="5" applyNumberFormat="0" applyAlignment="0" applyProtection="0"/>
    <xf numFmtId="0" fontId="20" fillId="0" borderId="6" applyNumberFormat="0" applyFill="0" applyAlignment="0" applyProtection="0"/>
    <xf numFmtId="0" fontId="21" fillId="6" borderId="0" applyNumberFormat="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4" fillId="0" borderId="8" applyNumberFormat="0" applyFill="0" applyAlignment="0" applyProtection="0"/>
    <xf numFmtId="0" fontId="25" fillId="0" borderId="9" applyNumberFormat="0" applyFill="0" applyAlignment="0" applyProtection="0"/>
    <xf numFmtId="0" fontId="25" fillId="0" borderId="0" applyNumberFormat="0" applyFill="0" applyBorder="0" applyAlignment="0" applyProtection="0"/>
    <xf numFmtId="0" fontId="26" fillId="25" borderId="0" applyNumberFormat="0" applyBorder="0" applyAlignment="0" applyProtection="0"/>
    <xf numFmtId="0" fontId="27" fillId="26" borderId="10" applyNumberFormat="0" applyFont="0" applyAlignment="0" applyProtection="0"/>
    <xf numFmtId="0" fontId="27" fillId="26" borderId="10" applyNumberFormat="0" applyFont="0" applyAlignment="0" applyProtection="0"/>
    <xf numFmtId="0" fontId="28" fillId="0" borderId="0" applyNumberFormat="0" applyFill="0" applyBorder="0" applyAlignment="0" applyProtection="0"/>
    <xf numFmtId="0" fontId="29"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4" fontId="8" fillId="0" borderId="0" applyFont="0" applyFill="0" applyBorder="0" applyAlignment="0" applyProtection="0"/>
  </cellStyleXfs>
  <cellXfs count="402">
    <xf numFmtId="0" fontId="0" fillId="0" borderId="0" xfId="0"/>
    <xf numFmtId="0" fontId="0" fillId="0" borderId="0" xfId="0" applyFill="1"/>
    <xf numFmtId="0" fontId="3" fillId="0" borderId="0" xfId="0" applyFont="1"/>
    <xf numFmtId="0" fontId="0" fillId="0" borderId="0" xfId="0" applyAlignment="1"/>
    <xf numFmtId="0" fontId="0" fillId="0" borderId="0" xfId="0" applyAlignment="1">
      <alignment wrapText="1"/>
    </xf>
    <xf numFmtId="0" fontId="0" fillId="0" borderId="0" xfId="0" applyFill="1" applyAlignment="1">
      <alignment wrapText="1"/>
    </xf>
    <xf numFmtId="0" fontId="5" fillId="0" borderId="1" xfId="0" applyFont="1" applyFill="1" applyBorder="1" applyAlignment="1">
      <alignment vertical="center"/>
    </xf>
    <xf numFmtId="0" fontId="1" fillId="0" borderId="0" xfId="0" applyFont="1" applyFill="1" applyBorder="1"/>
    <xf numFmtId="0" fontId="1" fillId="0" borderId="1" xfId="0" applyFont="1" applyFill="1" applyBorder="1"/>
    <xf numFmtId="0" fontId="9" fillId="0" borderId="1" xfId="0" applyFont="1" applyFill="1" applyBorder="1" applyAlignment="1">
      <alignment vertical="center" wrapText="1"/>
    </xf>
    <xf numFmtId="0" fontId="0" fillId="0" borderId="0" xfId="0" applyBorder="1"/>
    <xf numFmtId="0" fontId="0" fillId="0" borderId="0" xfId="0"/>
    <xf numFmtId="0" fontId="0" fillId="0" borderId="0" xfId="0" applyFill="1" applyBorder="1"/>
    <xf numFmtId="0" fontId="0" fillId="0" borderId="0" xfId="0" applyFill="1" applyBorder="1" applyAlignment="1">
      <alignment wrapText="1"/>
    </xf>
    <xf numFmtId="0" fontId="2" fillId="0" borderId="0" xfId="0" applyFont="1" applyBorder="1" applyAlignment="1">
      <alignment vertical="center" wrapText="1"/>
    </xf>
    <xf numFmtId="0" fontId="7" fillId="0" borderId="0" xfId="0" applyFont="1" applyFill="1" applyBorder="1" applyAlignment="1">
      <alignment vertical="center" wrapText="1"/>
    </xf>
    <xf numFmtId="0" fontId="3" fillId="27" borderId="0" xfId="0" applyFont="1" applyFill="1"/>
    <xf numFmtId="0" fontId="4" fillId="29" borderId="0" xfId="0" applyFont="1" applyFill="1" applyBorder="1"/>
    <xf numFmtId="0" fontId="0" fillId="31" borderId="0" xfId="0" applyFill="1"/>
    <xf numFmtId="0" fontId="3" fillId="30" borderId="0" xfId="0" applyFont="1" applyFill="1"/>
    <xf numFmtId="0" fontId="3" fillId="33" borderId="0" xfId="0" applyFont="1" applyFill="1"/>
    <xf numFmtId="0" fontId="3" fillId="32" borderId="0" xfId="0" applyFont="1" applyFill="1"/>
    <xf numFmtId="0" fontId="3" fillId="2" borderId="0" xfId="0" applyFont="1" applyFill="1"/>
    <xf numFmtId="0" fontId="3" fillId="4" borderId="0" xfId="0" applyFont="1" applyFill="1"/>
    <xf numFmtId="0" fontId="3" fillId="3" borderId="0" xfId="0" applyFont="1" applyFill="1"/>
    <xf numFmtId="0" fontId="3" fillId="28" borderId="0" xfId="0" applyFont="1" applyFill="1"/>
    <xf numFmtId="0" fontId="3" fillId="34" borderId="0" xfId="0" applyFont="1" applyFill="1"/>
    <xf numFmtId="0" fontId="32" fillId="34" borderId="0" xfId="0" applyFont="1" applyFill="1"/>
    <xf numFmtId="0" fontId="31" fillId="0" borderId="0" xfId="0" applyFont="1" applyFill="1" applyBorder="1"/>
    <xf numFmtId="0" fontId="33" fillId="0" borderId="0" xfId="0" applyFont="1" applyAlignment="1">
      <alignment horizontal="left"/>
    </xf>
    <xf numFmtId="0" fontId="33" fillId="0" borderId="0" xfId="0" applyFont="1" applyAlignment="1"/>
    <xf numFmtId="0" fontId="33" fillId="0" borderId="0" xfId="0" applyFont="1" applyBorder="1" applyAlignment="1"/>
    <xf numFmtId="0" fontId="33" fillId="0" borderId="0" xfId="0" applyFont="1" applyBorder="1" applyAlignment="1">
      <alignment horizontal="left"/>
    </xf>
    <xf numFmtId="0" fontId="40" fillId="0" borderId="0" xfId="0" applyFont="1" applyBorder="1"/>
    <xf numFmtId="0" fontId="41" fillId="0" borderId="0" xfId="0" applyFont="1" applyBorder="1" applyAlignment="1">
      <alignment horizontal="left"/>
    </xf>
    <xf numFmtId="0" fontId="38" fillId="0" borderId="0" xfId="0" applyFont="1" applyBorder="1" applyAlignment="1">
      <alignment horizontal="left"/>
    </xf>
    <xf numFmtId="0" fontId="39" fillId="0" borderId="0" xfId="0" applyFont="1" applyFill="1" applyBorder="1" applyAlignment="1" applyProtection="1">
      <alignment horizontal="left" vertical="center"/>
    </xf>
    <xf numFmtId="0" fontId="41" fillId="0" borderId="0" xfId="0" applyFont="1" applyBorder="1" applyAlignment="1">
      <alignment horizontal="center"/>
    </xf>
    <xf numFmtId="0" fontId="43" fillId="0" borderId="0" xfId="0" applyFont="1" applyBorder="1" applyAlignment="1">
      <alignment horizontal="left"/>
    </xf>
    <xf numFmtId="0" fontId="44" fillId="0" borderId="0" xfId="0" applyFont="1" applyBorder="1" applyAlignment="1">
      <alignment horizontal="left"/>
    </xf>
    <xf numFmtId="0" fontId="0" fillId="0" borderId="11" xfId="0" applyBorder="1"/>
    <xf numFmtId="0" fontId="36" fillId="0" borderId="11" xfId="0" applyFont="1" applyFill="1" applyBorder="1" applyAlignment="1" applyProtection="1">
      <alignment horizontal="left" vertical="center"/>
    </xf>
    <xf numFmtId="0" fontId="37" fillId="0" borderId="11" xfId="0" applyFont="1" applyBorder="1"/>
    <xf numFmtId="0" fontId="0" fillId="0" borderId="13" xfId="0" applyBorder="1"/>
    <xf numFmtId="0" fontId="0" fillId="0" borderId="14" xfId="0" applyBorder="1"/>
    <xf numFmtId="0" fontId="7" fillId="0" borderId="14" xfId="0" applyFont="1" applyFill="1" applyBorder="1" applyAlignment="1">
      <alignment vertical="center" wrapText="1"/>
    </xf>
    <xf numFmtId="0" fontId="33" fillId="0" borderId="14" xfId="0" applyFont="1" applyBorder="1" applyAlignment="1"/>
    <xf numFmtId="0" fontId="33" fillId="0" borderId="14" xfId="0" applyFont="1" applyBorder="1" applyAlignment="1">
      <alignment horizontal="left"/>
    </xf>
    <xf numFmtId="0" fontId="46" fillId="0" borderId="0" xfId="0" applyFont="1" applyBorder="1" applyAlignment="1">
      <alignment horizontal="left"/>
    </xf>
    <xf numFmtId="0" fontId="0" fillId="0" borderId="0" xfId="0" applyFont="1" applyFill="1" applyBorder="1" applyAlignment="1">
      <alignment wrapText="1"/>
    </xf>
    <xf numFmtId="0" fontId="0" fillId="0" borderId="0" xfId="0" applyFont="1" applyFill="1" applyAlignment="1">
      <alignment wrapText="1"/>
    </xf>
    <xf numFmtId="0" fontId="0" fillId="0" borderId="0" xfId="0" applyFont="1" applyAlignment="1">
      <alignment wrapText="1"/>
    </xf>
    <xf numFmtId="0" fontId="0" fillId="35" borderId="0" xfId="0" applyFill="1" applyAlignment="1">
      <alignment wrapText="1"/>
    </xf>
    <xf numFmtId="0" fontId="0" fillId="0" borderId="0" xfId="0" applyFont="1"/>
    <xf numFmtId="0" fontId="32" fillId="0" borderId="0" xfId="0" applyFont="1" applyFill="1" applyBorder="1" applyAlignment="1">
      <alignment wrapText="1"/>
    </xf>
    <xf numFmtId="0" fontId="32" fillId="0" borderId="0" xfId="0" applyFont="1" applyFill="1" applyAlignment="1">
      <alignment wrapText="1"/>
    </xf>
    <xf numFmtId="0" fontId="32" fillId="0" borderId="0" xfId="0" applyFont="1" applyAlignment="1">
      <alignment wrapText="1"/>
    </xf>
    <xf numFmtId="0" fontId="48" fillId="0" borderId="0" xfId="0" applyFont="1" applyBorder="1" applyAlignment="1">
      <alignment horizontal="left"/>
    </xf>
    <xf numFmtId="0" fontId="10" fillId="0" borderId="11" xfId="0" applyFont="1" applyBorder="1"/>
    <xf numFmtId="0" fontId="3" fillId="0" borderId="11" xfId="0" applyFont="1" applyBorder="1"/>
    <xf numFmtId="0" fontId="3" fillId="0" borderId="0" xfId="0" applyFont="1" applyBorder="1"/>
    <xf numFmtId="0" fontId="49" fillId="0" borderId="0" xfId="0" applyFont="1" applyBorder="1" applyAlignment="1"/>
    <xf numFmtId="0" fontId="49" fillId="0" borderId="0" xfId="0" applyFont="1" applyBorder="1" applyAlignment="1">
      <alignment horizontal="left"/>
    </xf>
    <xf numFmtId="0" fontId="3" fillId="0" borderId="0" xfId="0" applyFont="1" applyFill="1" applyBorder="1" applyAlignment="1">
      <alignment wrapText="1"/>
    </xf>
    <xf numFmtId="0" fontId="49" fillId="0" borderId="0" xfId="0" applyFont="1" applyAlignment="1"/>
    <xf numFmtId="0" fontId="49" fillId="0" borderId="0" xfId="0" applyFont="1" applyAlignment="1">
      <alignment horizontal="left"/>
    </xf>
    <xf numFmtId="0" fontId="3" fillId="0" borderId="0" xfId="0" applyFont="1" applyFill="1" applyBorder="1"/>
    <xf numFmtId="0" fontId="3" fillId="34" borderId="0" xfId="0" applyFont="1" applyFill="1" applyBorder="1"/>
    <xf numFmtId="0" fontId="3" fillId="34" borderId="0" xfId="0" applyFont="1" applyFill="1" applyBorder="1" applyAlignment="1">
      <alignment wrapText="1"/>
    </xf>
    <xf numFmtId="0" fontId="49" fillId="34" borderId="0" xfId="0" applyFont="1" applyFill="1" applyAlignment="1"/>
    <xf numFmtId="0" fontId="49" fillId="34" borderId="0" xfId="0" applyFont="1" applyFill="1" applyAlignment="1">
      <alignment horizontal="left"/>
    </xf>
    <xf numFmtId="0" fontId="3" fillId="34" borderId="0" xfId="0" applyFont="1" applyFill="1" applyBorder="1" applyAlignment="1">
      <alignment horizontal="center"/>
    </xf>
    <xf numFmtId="0" fontId="3" fillId="34" borderId="0" xfId="0" applyFont="1" applyFill="1" applyBorder="1" applyAlignment="1">
      <alignment horizontal="center" wrapText="1"/>
    </xf>
    <xf numFmtId="0" fontId="49" fillId="34" borderId="0" xfId="0" applyFont="1" applyFill="1" applyAlignment="1">
      <alignment horizontal="center"/>
    </xf>
    <xf numFmtId="0" fontId="42" fillId="0" borderId="0" xfId="0" applyFont="1" applyAlignment="1">
      <alignment wrapText="1"/>
    </xf>
    <xf numFmtId="0" fontId="42" fillId="0" borderId="0" xfId="0" applyFont="1" applyFill="1" applyAlignment="1">
      <alignment wrapText="1"/>
    </xf>
    <xf numFmtId="0" fontId="42" fillId="0" borderId="0" xfId="0" applyFont="1" applyFill="1" applyBorder="1" applyAlignment="1">
      <alignment wrapText="1"/>
    </xf>
    <xf numFmtId="0" fontId="52" fillId="0" borderId="0" xfId="0" applyFont="1" applyBorder="1" applyAlignment="1">
      <alignment horizontal="center" wrapText="1"/>
    </xf>
    <xf numFmtId="0" fontId="52" fillId="0" borderId="12" xfId="0" applyFont="1" applyBorder="1" applyAlignment="1">
      <alignment horizontal="center" wrapText="1"/>
    </xf>
    <xf numFmtId="0" fontId="52" fillId="0" borderId="0" xfId="0" applyFont="1" applyAlignment="1">
      <alignment horizontal="center"/>
    </xf>
    <xf numFmtId="0" fontId="52" fillId="0" borderId="12" xfId="0" applyFont="1" applyBorder="1" applyAlignment="1">
      <alignment horizontal="center"/>
    </xf>
    <xf numFmtId="0" fontId="52" fillId="0" borderId="11" xfId="0" applyFont="1" applyBorder="1" applyAlignment="1">
      <alignment horizontal="center"/>
    </xf>
    <xf numFmtId="0" fontId="52" fillId="0" borderId="15" xfId="0" applyFont="1" applyBorder="1" applyAlignment="1">
      <alignment horizontal="center"/>
    </xf>
    <xf numFmtId="0" fontId="0" fillId="0" borderId="0" xfId="0" applyAlignment="1">
      <alignment vertical="center"/>
    </xf>
    <xf numFmtId="0" fontId="0" fillId="0" borderId="0" xfId="0" applyFill="1" applyAlignment="1">
      <alignment vertical="center"/>
    </xf>
    <xf numFmtId="0" fontId="0" fillId="0" borderId="0" xfId="0" applyFill="1" applyBorder="1" applyAlignment="1">
      <alignment vertical="center"/>
    </xf>
    <xf numFmtId="0" fontId="45" fillId="27" borderId="21" xfId="0" applyFont="1" applyFill="1" applyBorder="1" applyAlignment="1">
      <alignment wrapText="1"/>
    </xf>
    <xf numFmtId="0" fontId="54" fillId="28" borderId="20" xfId="0" applyFont="1" applyFill="1" applyBorder="1" applyAlignment="1">
      <alignment vertical="center" textRotation="255" wrapText="1"/>
    </xf>
    <xf numFmtId="0" fontId="54" fillId="28" borderId="20" xfId="0" applyFont="1" applyFill="1" applyBorder="1" applyAlignment="1">
      <alignment horizontal="center" vertical="center" textRotation="255" wrapText="1"/>
    </xf>
    <xf numFmtId="0" fontId="35" fillId="27" borderId="21" xfId="0" applyFont="1" applyFill="1" applyBorder="1" applyAlignment="1">
      <alignment horizontal="center" vertical="center" wrapText="1"/>
    </xf>
    <xf numFmtId="0" fontId="45" fillId="27" borderId="21" xfId="0" applyFont="1" applyFill="1" applyBorder="1" applyAlignment="1">
      <alignment horizontal="center" vertical="center" wrapText="1"/>
    </xf>
    <xf numFmtId="3" fontId="35" fillId="27" borderId="21" xfId="0" applyNumberFormat="1" applyFont="1" applyFill="1" applyBorder="1" applyAlignment="1">
      <alignment horizontal="center" vertical="center" wrapText="1"/>
    </xf>
    <xf numFmtId="0" fontId="0" fillId="0" borderId="0" xfId="0" applyAlignment="1">
      <alignment horizontal="left"/>
    </xf>
    <xf numFmtId="0" fontId="50" fillId="33" borderId="21" xfId="0" applyFont="1" applyFill="1" applyBorder="1" applyAlignment="1">
      <alignment horizontal="center" vertical="center" wrapText="1"/>
    </xf>
    <xf numFmtId="0" fontId="0" fillId="33" borderId="21" xfId="0" applyFill="1" applyBorder="1"/>
    <xf numFmtId="0" fontId="0" fillId="0" borderId="11" xfId="0" applyBorder="1" applyAlignment="1">
      <alignment horizontal="center"/>
    </xf>
    <xf numFmtId="0" fontId="40" fillId="0" borderId="0" xfId="0" applyFont="1" applyBorder="1" applyAlignment="1">
      <alignment horizontal="center"/>
    </xf>
    <xf numFmtId="0" fontId="33" fillId="0" borderId="0" xfId="0" applyFont="1" applyBorder="1" applyAlignment="1">
      <alignment horizontal="center"/>
    </xf>
    <xf numFmtId="0" fontId="0" fillId="0" borderId="0" xfId="0" applyAlignment="1">
      <alignment horizontal="center"/>
    </xf>
    <xf numFmtId="0" fontId="45" fillId="33" borderId="21" xfId="0" applyFont="1" applyFill="1" applyBorder="1" applyAlignment="1">
      <alignment horizontal="center" vertical="center" wrapText="1"/>
    </xf>
    <xf numFmtId="0" fontId="45" fillId="33" borderId="21" xfId="0" applyFont="1" applyFill="1" applyBorder="1" applyAlignment="1">
      <alignment horizontal="left" vertical="center" wrapText="1"/>
    </xf>
    <xf numFmtId="1" fontId="45" fillId="31" borderId="21" xfId="0" applyNumberFormat="1" applyFont="1" applyFill="1" applyBorder="1" applyAlignment="1">
      <alignment horizontal="center" vertical="center" wrapText="1"/>
    </xf>
    <xf numFmtId="0" fontId="45" fillId="31" borderId="21" xfId="0" applyFont="1" applyFill="1" applyBorder="1" applyAlignment="1">
      <alignment horizontal="center" wrapText="1"/>
    </xf>
    <xf numFmtId="0" fontId="45" fillId="31" borderId="21" xfId="0" applyFont="1" applyFill="1" applyBorder="1"/>
    <xf numFmtId="0" fontId="45" fillId="31" borderId="21" xfId="0" applyFont="1" applyFill="1" applyBorder="1" applyAlignment="1">
      <alignment wrapText="1"/>
    </xf>
    <xf numFmtId="0" fontId="35" fillId="31" borderId="21" xfId="0" applyFont="1" applyFill="1" applyBorder="1" applyAlignment="1">
      <alignment vertical="center" wrapText="1"/>
    </xf>
    <xf numFmtId="1" fontId="45" fillId="31" borderId="21" xfId="0" applyNumberFormat="1" applyFont="1" applyFill="1" applyBorder="1" applyAlignment="1">
      <alignment horizontal="center" wrapText="1"/>
    </xf>
    <xf numFmtId="0" fontId="52" fillId="31" borderId="21" xfId="0" applyFont="1" applyFill="1" applyBorder="1" applyAlignment="1">
      <alignment horizontal="left" vertical="center" wrapText="1"/>
    </xf>
    <xf numFmtId="0" fontId="50" fillId="31" borderId="21" xfId="0" applyFont="1" applyFill="1" applyBorder="1" applyAlignment="1">
      <alignment horizontal="center" vertical="center" wrapText="1"/>
    </xf>
    <xf numFmtId="0" fontId="0" fillId="31" borderId="21" xfId="0" applyFill="1" applyBorder="1"/>
    <xf numFmtId="0" fontId="45" fillId="31" borderId="21" xfId="0" applyFont="1" applyFill="1" applyBorder="1" applyAlignment="1">
      <alignment horizontal="center" vertical="center" wrapText="1"/>
    </xf>
    <xf numFmtId="0" fontId="45" fillId="32" borderId="16" xfId="0" applyFont="1" applyFill="1" applyBorder="1" applyAlignment="1">
      <alignment horizontal="center" vertical="center" wrapText="1"/>
    </xf>
    <xf numFmtId="3" fontId="45" fillId="32" borderId="16" xfId="0" applyNumberFormat="1" applyFont="1" applyFill="1" applyBorder="1" applyAlignment="1">
      <alignment horizontal="center" vertical="center" wrapText="1"/>
    </xf>
    <xf numFmtId="0" fontId="45" fillId="32" borderId="16" xfId="0" applyFont="1" applyFill="1" applyBorder="1" applyAlignment="1">
      <alignment horizontal="left" wrapText="1"/>
    </xf>
    <xf numFmtId="0" fontId="45" fillId="32" borderId="16" xfId="0" applyFont="1" applyFill="1" applyBorder="1" applyAlignment="1">
      <alignment horizontal="left" vertical="center" wrapText="1"/>
    </xf>
    <xf numFmtId="0" fontId="55" fillId="32" borderId="16" xfId="0" applyFont="1" applyFill="1" applyBorder="1" applyAlignment="1">
      <alignment horizontal="center" vertical="center" wrapText="1"/>
    </xf>
    <xf numFmtId="0" fontId="55" fillId="32" borderId="17" xfId="0" applyFont="1" applyFill="1" applyBorder="1" applyAlignment="1">
      <alignment horizontal="center" vertical="center" wrapText="1"/>
    </xf>
    <xf numFmtId="0" fontId="0" fillId="32" borderId="21" xfId="0" applyFont="1" applyFill="1" applyBorder="1" applyAlignment="1">
      <alignment wrapText="1"/>
    </xf>
    <xf numFmtId="0" fontId="31" fillId="32" borderId="16" xfId="0" applyFont="1" applyFill="1" applyBorder="1" applyAlignment="1">
      <alignment horizontal="center" vertical="center" wrapText="1"/>
    </xf>
    <xf numFmtId="1" fontId="56" fillId="32" borderId="16" xfId="0" applyNumberFormat="1" applyFont="1" applyFill="1" applyBorder="1" applyAlignment="1">
      <alignment horizontal="center" vertical="center" wrapText="1"/>
    </xf>
    <xf numFmtId="3" fontId="35" fillId="32" borderId="16" xfId="0" applyNumberFormat="1" applyFont="1" applyFill="1" applyBorder="1" applyAlignment="1">
      <alignment horizontal="center" vertical="center" wrapText="1"/>
    </xf>
    <xf numFmtId="1" fontId="35" fillId="32" borderId="16" xfId="0" applyNumberFormat="1" applyFont="1" applyFill="1" applyBorder="1" applyAlignment="1">
      <alignment horizontal="center" vertical="center" wrapText="1"/>
    </xf>
    <xf numFmtId="0" fontId="32" fillId="32" borderId="21" xfId="0" applyFont="1" applyFill="1" applyBorder="1" applyAlignment="1">
      <alignment wrapText="1"/>
    </xf>
    <xf numFmtId="1" fontId="59" fillId="32" borderId="16" xfId="0" applyNumberFormat="1" applyFont="1" applyFill="1" applyBorder="1" applyAlignment="1">
      <alignment horizontal="center" vertical="center" wrapText="1"/>
    </xf>
    <xf numFmtId="1" fontId="45" fillId="32" borderId="16" xfId="0" applyNumberFormat="1" applyFont="1" applyFill="1" applyBorder="1" applyAlignment="1">
      <alignment horizontal="center" vertical="center" wrapText="1"/>
    </xf>
    <xf numFmtId="0" fontId="59" fillId="32" borderId="16" xfId="0" applyFont="1" applyFill="1" applyBorder="1" applyAlignment="1">
      <alignment horizontal="center" vertical="center" wrapText="1"/>
    </xf>
    <xf numFmtId="0" fontId="59" fillId="32" borderId="17" xfId="0" applyFont="1" applyFill="1" applyBorder="1" applyAlignment="1">
      <alignment horizontal="center" vertical="center" wrapText="1"/>
    </xf>
    <xf numFmtId="0" fontId="0" fillId="32" borderId="21" xfId="0" applyFill="1" applyBorder="1" applyAlignment="1">
      <alignment wrapText="1"/>
    </xf>
    <xf numFmtId="0" fontId="57" fillId="32" borderId="16" xfId="0" applyFont="1" applyFill="1" applyBorder="1" applyAlignment="1">
      <alignment horizontal="left" wrapText="1"/>
    </xf>
    <xf numFmtId="0" fontId="57" fillId="32" borderId="16" xfId="0" applyFont="1" applyFill="1" applyBorder="1" applyAlignment="1">
      <alignment horizontal="left" vertical="center" wrapText="1"/>
    </xf>
    <xf numFmtId="0" fontId="0" fillId="32" borderId="16" xfId="0" applyFill="1" applyBorder="1" applyAlignment="1">
      <alignment wrapText="1"/>
    </xf>
    <xf numFmtId="0" fontId="2" fillId="32" borderId="16" xfId="0" applyFont="1" applyFill="1" applyBorder="1" applyAlignment="1">
      <alignment horizontal="left" wrapText="1"/>
    </xf>
    <xf numFmtId="0" fontId="2" fillId="32" borderId="16" xfId="0" applyFont="1" applyFill="1" applyBorder="1" applyAlignment="1">
      <alignment vertical="center" wrapText="1"/>
    </xf>
    <xf numFmtId="0" fontId="0" fillId="32" borderId="16" xfId="0" applyFont="1" applyFill="1" applyBorder="1" applyAlignment="1">
      <alignment horizontal="center" vertical="center" wrapText="1"/>
    </xf>
    <xf numFmtId="0" fontId="0" fillId="32" borderId="16" xfId="0" applyFont="1" applyFill="1" applyBorder="1" applyAlignment="1">
      <alignment horizontal="center" wrapText="1"/>
    </xf>
    <xf numFmtId="0" fontId="0" fillId="32" borderId="16" xfId="0" applyFill="1" applyBorder="1" applyAlignment="1">
      <alignment horizontal="left" wrapText="1"/>
    </xf>
    <xf numFmtId="0" fontId="50" fillId="32" borderId="25" xfId="0" applyFont="1" applyFill="1" applyBorder="1" applyAlignment="1">
      <alignment horizontal="center"/>
    </xf>
    <xf numFmtId="0" fontId="50" fillId="32" borderId="26" xfId="0" applyFont="1" applyFill="1" applyBorder="1" applyAlignment="1">
      <alignment horizontal="center"/>
    </xf>
    <xf numFmtId="0" fontId="0" fillId="32" borderId="16" xfId="0" applyFill="1" applyBorder="1" applyAlignment="1">
      <alignment horizontal="left" vertical="center" wrapText="1"/>
    </xf>
    <xf numFmtId="0" fontId="0" fillId="32" borderId="20" xfId="0" applyFill="1" applyBorder="1" applyAlignment="1">
      <alignment horizontal="left" wrapText="1"/>
    </xf>
    <xf numFmtId="0" fontId="0" fillId="32" borderId="20" xfId="0" applyFill="1" applyBorder="1" applyAlignment="1">
      <alignment horizontal="left" vertical="center" wrapText="1"/>
    </xf>
    <xf numFmtId="0" fontId="0" fillId="32" borderId="20" xfId="0" applyFont="1" applyFill="1" applyBorder="1" applyAlignment="1">
      <alignment horizontal="center" wrapText="1"/>
    </xf>
    <xf numFmtId="1" fontId="45" fillId="27" borderId="21" xfId="0" applyNumberFormat="1" applyFont="1" applyFill="1" applyBorder="1" applyAlignment="1">
      <alignment horizontal="center" vertical="center" wrapText="1"/>
    </xf>
    <xf numFmtId="0" fontId="43" fillId="0" borderId="0" xfId="0" applyFont="1" applyBorder="1" applyAlignment="1">
      <alignment horizontal="center"/>
    </xf>
    <xf numFmtId="0" fontId="50" fillId="27" borderId="21" xfId="0" applyFont="1" applyFill="1" applyBorder="1" applyAlignment="1">
      <alignment horizontal="center" vertical="center" wrapText="1"/>
    </xf>
    <xf numFmtId="0" fontId="60" fillId="32" borderId="16" xfId="0" applyFont="1" applyFill="1" applyBorder="1" applyAlignment="1">
      <alignment horizontal="center" vertical="center" wrapText="1"/>
    </xf>
    <xf numFmtId="0" fontId="60" fillId="32" borderId="17" xfId="0" applyFont="1" applyFill="1" applyBorder="1" applyAlignment="1">
      <alignment horizontal="center" vertical="center" wrapText="1"/>
    </xf>
    <xf numFmtId="0" fontId="0" fillId="32" borderId="17" xfId="0" applyFont="1" applyFill="1" applyBorder="1" applyAlignment="1">
      <alignment horizontal="center" vertical="center" wrapText="1"/>
    </xf>
    <xf numFmtId="0" fontId="0" fillId="32" borderId="20" xfId="0" applyFont="1" applyFill="1" applyBorder="1" applyAlignment="1">
      <alignment horizontal="center" vertical="center" wrapText="1"/>
    </xf>
    <xf numFmtId="0" fontId="0" fillId="32" borderId="28" xfId="0" applyFont="1" applyFill="1" applyBorder="1" applyAlignment="1">
      <alignment horizontal="center" vertical="center" wrapText="1"/>
    </xf>
    <xf numFmtId="0" fontId="0" fillId="31" borderId="21" xfId="0" applyFont="1" applyFill="1" applyBorder="1" applyAlignment="1">
      <alignment horizontal="center" vertical="center" wrapText="1"/>
    </xf>
    <xf numFmtId="0" fontId="55" fillId="31" borderId="21" xfId="0" applyFont="1" applyFill="1" applyBorder="1" applyAlignment="1">
      <alignment horizontal="center" vertical="center" wrapText="1"/>
    </xf>
    <xf numFmtId="0" fontId="55" fillId="33" borderId="21" xfId="0" applyFont="1" applyFill="1" applyBorder="1" applyAlignment="1">
      <alignment horizontal="center" vertical="center" wrapText="1"/>
    </xf>
    <xf numFmtId="0" fontId="52" fillId="27" borderId="21" xfId="0" applyFont="1" applyFill="1" applyBorder="1" applyAlignment="1">
      <alignment horizontal="left" vertical="center" wrapText="1"/>
    </xf>
    <xf numFmtId="0" fontId="45" fillId="27" borderId="21" xfId="0" applyFont="1" applyFill="1" applyBorder="1" applyAlignment="1">
      <alignment horizontal="left" wrapText="1"/>
    </xf>
    <xf numFmtId="0" fontId="45" fillId="27" borderId="21" xfId="0" applyFont="1" applyFill="1" applyBorder="1" applyAlignment="1">
      <alignment horizontal="left" vertical="center" wrapText="1"/>
    </xf>
    <xf numFmtId="0" fontId="35" fillId="27" borderId="21" xfId="0" applyFont="1" applyFill="1" applyBorder="1" applyAlignment="1">
      <alignment horizontal="left" vertical="top" wrapText="1"/>
    </xf>
    <xf numFmtId="0" fontId="45" fillId="27" borderId="21" xfId="0" applyFont="1" applyFill="1" applyBorder="1" applyAlignment="1">
      <alignment horizontal="left" vertical="top" wrapText="1"/>
    </xf>
    <xf numFmtId="43" fontId="45" fillId="27" borderId="21" xfId="234" applyFont="1" applyFill="1" applyBorder="1" applyAlignment="1">
      <alignment horizontal="left" vertical="center" wrapText="1"/>
    </xf>
    <xf numFmtId="0" fontId="45" fillId="31" borderId="21" xfId="0" applyFont="1" applyFill="1" applyBorder="1" applyAlignment="1">
      <alignment horizontal="left" wrapText="1"/>
    </xf>
    <xf numFmtId="0" fontId="35" fillId="31" borderId="21" xfId="0" applyFont="1" applyFill="1" applyBorder="1" applyAlignment="1">
      <alignment horizontal="left" vertical="center" wrapText="1"/>
    </xf>
    <xf numFmtId="0" fontId="52" fillId="32" borderId="16" xfId="0" applyFont="1" applyFill="1" applyBorder="1" applyAlignment="1">
      <alignment horizontal="left" vertical="center" wrapText="1"/>
    </xf>
    <xf numFmtId="0" fontId="31" fillId="32" borderId="16" xfId="0" applyFont="1" applyFill="1" applyBorder="1" applyAlignment="1">
      <alignment horizontal="left" vertical="center" wrapText="1"/>
    </xf>
    <xf numFmtId="0" fontId="32" fillId="32" borderId="16" xfId="0" applyFont="1" applyFill="1" applyBorder="1" applyAlignment="1">
      <alignment horizontal="left" vertical="top" wrapText="1"/>
    </xf>
    <xf numFmtId="0" fontId="45" fillId="32" borderId="16" xfId="0" applyFont="1" applyFill="1" applyBorder="1" applyAlignment="1">
      <alignment horizontal="left" vertical="top" wrapText="1"/>
    </xf>
    <xf numFmtId="0" fontId="0" fillId="32" borderId="16" xfId="0" applyFont="1" applyFill="1" applyBorder="1" applyAlignment="1">
      <alignment horizontal="left" vertical="top" wrapText="1"/>
    </xf>
    <xf numFmtId="0" fontId="52" fillId="32" borderId="20" xfId="0" applyFont="1" applyFill="1" applyBorder="1" applyAlignment="1">
      <alignment horizontal="left" vertical="center" wrapText="1"/>
    </xf>
    <xf numFmtId="0" fontId="35" fillId="31" borderId="23"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35" fillId="33" borderId="21" xfId="0" applyFont="1" applyFill="1" applyBorder="1" applyAlignment="1">
      <alignment horizontal="left" vertical="center" wrapText="1"/>
    </xf>
    <xf numFmtId="3" fontId="45" fillId="33" borderId="21" xfId="0" applyNumberFormat="1" applyFont="1" applyFill="1" applyBorder="1" applyAlignment="1">
      <alignment horizontal="left" vertical="center" wrapText="1"/>
    </xf>
    <xf numFmtId="0" fontId="35" fillId="33" borderId="23" xfId="0" applyFont="1" applyFill="1" applyBorder="1" applyAlignment="1">
      <alignment horizontal="left" vertical="center" wrapText="1"/>
    </xf>
    <xf numFmtId="0" fontId="35" fillId="27" borderId="21" xfId="0" applyFont="1" applyFill="1" applyBorder="1" applyAlignment="1">
      <alignment horizontal="left" vertical="center" wrapText="1"/>
    </xf>
    <xf numFmtId="0" fontId="58" fillId="32" borderId="16" xfId="0" applyFont="1" applyFill="1" applyBorder="1" applyAlignment="1">
      <alignment horizontal="left" vertical="center" wrapText="1"/>
    </xf>
    <xf numFmtId="0" fontId="6" fillId="32" borderId="24" xfId="0" applyFont="1" applyFill="1" applyBorder="1" applyAlignment="1">
      <alignment horizontal="left"/>
    </xf>
    <xf numFmtId="0" fontId="6" fillId="32" borderId="26" xfId="0" applyFont="1" applyFill="1" applyBorder="1" applyAlignment="1">
      <alignment horizontal="left"/>
    </xf>
    <xf numFmtId="0" fontId="6" fillId="32" borderId="27" xfId="0" applyFont="1" applyFill="1" applyBorder="1" applyAlignment="1">
      <alignment horizontal="left"/>
    </xf>
    <xf numFmtId="15" fontId="45" fillId="27" borderId="21" xfId="0" applyNumberFormat="1" applyFont="1" applyFill="1" applyBorder="1" applyAlignment="1">
      <alignment horizontal="left" vertical="center" wrapText="1"/>
    </xf>
    <xf numFmtId="165" fontId="35" fillId="27" borderId="21" xfId="0" applyNumberFormat="1" applyFont="1" applyFill="1" applyBorder="1" applyAlignment="1">
      <alignment horizontal="left" vertical="center" wrapText="1"/>
    </xf>
    <xf numFmtId="165" fontId="45" fillId="31" borderId="21" xfId="0" applyNumberFormat="1" applyFont="1" applyFill="1" applyBorder="1" applyAlignment="1">
      <alignment horizontal="left" vertical="center" wrapText="1"/>
    </xf>
    <xf numFmtId="165" fontId="45" fillId="31" borderId="21" xfId="0" applyNumberFormat="1" applyFont="1" applyFill="1" applyBorder="1" applyAlignment="1">
      <alignment horizontal="left" wrapText="1"/>
    </xf>
    <xf numFmtId="15" fontId="31" fillId="32" borderId="16" xfId="0" applyNumberFormat="1" applyFont="1" applyFill="1" applyBorder="1" applyAlignment="1">
      <alignment horizontal="left" vertical="center" wrapText="1"/>
    </xf>
    <xf numFmtId="165" fontId="45" fillId="32" borderId="16" xfId="0" applyNumberFormat="1" applyFont="1" applyFill="1" applyBorder="1" applyAlignment="1">
      <alignment horizontal="left" vertical="center" wrapText="1"/>
    </xf>
    <xf numFmtId="165" fontId="0" fillId="32" borderId="16" xfId="0" applyNumberFormat="1" applyFill="1" applyBorder="1" applyAlignment="1">
      <alignment horizontal="left" wrapText="1"/>
    </xf>
    <xf numFmtId="165" fontId="0" fillId="32" borderId="20" xfId="0" applyNumberFormat="1" applyFill="1" applyBorder="1" applyAlignment="1">
      <alignment horizontal="left" wrapText="1"/>
    </xf>
    <xf numFmtId="15" fontId="45" fillId="33" borderId="21" xfId="0" applyNumberFormat="1" applyFont="1" applyFill="1" applyBorder="1" applyAlignment="1">
      <alignment horizontal="left" vertical="center" wrapText="1"/>
    </xf>
    <xf numFmtId="0" fontId="0" fillId="0" borderId="21" xfId="0" applyBorder="1"/>
    <xf numFmtId="0" fontId="35" fillId="34" borderId="16" xfId="0" applyFont="1" applyFill="1" applyBorder="1" applyAlignment="1">
      <alignment horizontal="left" vertical="center" wrapText="1"/>
    </xf>
    <xf numFmtId="0" fontId="45" fillId="34" borderId="16" xfId="0" applyFont="1" applyFill="1" applyBorder="1" applyAlignment="1">
      <alignment horizontal="center" vertical="center" wrapText="1"/>
    </xf>
    <xf numFmtId="0" fontId="45" fillId="34" borderId="16" xfId="0" applyFont="1" applyFill="1" applyBorder="1" applyAlignment="1">
      <alignment horizontal="left" vertical="center" wrapText="1"/>
    </xf>
    <xf numFmtId="15" fontId="45" fillId="34" borderId="16" xfId="0" applyNumberFormat="1" applyFont="1" applyFill="1" applyBorder="1" applyAlignment="1">
      <alignment horizontal="left" vertical="center" wrapText="1"/>
    </xf>
    <xf numFmtId="0" fontId="61" fillId="34" borderId="16" xfId="0" applyFont="1" applyFill="1" applyBorder="1" applyAlignment="1">
      <alignment horizontal="center" vertical="center" wrapText="1"/>
    </xf>
    <xf numFmtId="0" fontId="50" fillId="34" borderId="16" xfId="0" applyFont="1" applyFill="1" applyBorder="1" applyAlignment="1">
      <alignment horizontal="center" vertical="center" wrapText="1"/>
    </xf>
    <xf numFmtId="0" fontId="50" fillId="34" borderId="17" xfId="0" applyFont="1" applyFill="1" applyBorder="1" applyAlignment="1">
      <alignment horizontal="center" vertical="center" wrapText="1"/>
    </xf>
    <xf numFmtId="0" fontId="45" fillId="0" borderId="21" xfId="0" applyFont="1" applyFill="1" applyBorder="1" applyAlignment="1">
      <alignment vertical="center" wrapText="1"/>
    </xf>
    <xf numFmtId="0" fontId="45" fillId="0" borderId="0" xfId="0" applyFont="1" applyFill="1" applyBorder="1"/>
    <xf numFmtId="0" fontId="45" fillId="0" borderId="0" xfId="0" applyFont="1" applyFill="1"/>
    <xf numFmtId="0" fontId="45" fillId="0" borderId="0" xfId="0" applyFont="1"/>
    <xf numFmtId="0" fontId="45" fillId="39" borderId="21" xfId="0" applyFont="1" applyFill="1" applyBorder="1" applyAlignment="1">
      <alignment horizontal="left" vertical="center" wrapText="1"/>
    </xf>
    <xf numFmtId="0" fontId="45" fillId="34" borderId="21" xfId="0" applyFont="1" applyFill="1" applyBorder="1" applyAlignment="1">
      <alignment horizontal="left" vertical="center" wrapText="1"/>
    </xf>
    <xf numFmtId="0" fontId="0" fillId="0" borderId="21" xfId="0" applyFill="1" applyBorder="1"/>
    <xf numFmtId="0" fontId="45" fillId="0" borderId="0" xfId="0" applyFont="1" applyFill="1" applyBorder="1" applyAlignment="1">
      <alignment horizontal="left" vertical="center" wrapText="1"/>
    </xf>
    <xf numFmtId="0" fontId="45" fillId="0" borderId="0" xfId="0" applyFont="1" applyFill="1" applyBorder="1" applyAlignment="1">
      <alignment horizontal="center" vertical="center" wrapText="1"/>
    </xf>
    <xf numFmtId="0" fontId="35" fillId="34" borderId="20" xfId="0" applyFont="1" applyFill="1" applyBorder="1" applyAlignment="1">
      <alignment horizontal="left" vertical="center" wrapText="1"/>
    </xf>
    <xf numFmtId="0" fontId="45" fillId="34" borderId="20" xfId="0" applyFont="1" applyFill="1" applyBorder="1" applyAlignment="1">
      <alignment horizontal="center" vertical="center" wrapText="1"/>
    </xf>
    <xf numFmtId="0" fontId="45" fillId="34" borderId="20" xfId="0" applyFont="1" applyFill="1" applyBorder="1" applyAlignment="1">
      <alignment horizontal="left" vertical="center" wrapText="1"/>
    </xf>
    <xf numFmtId="15" fontId="45" fillId="34" borderId="20" xfId="0" applyNumberFormat="1" applyFont="1" applyFill="1" applyBorder="1" applyAlignment="1">
      <alignment horizontal="left" vertical="center" wrapText="1"/>
    </xf>
    <xf numFmtId="0" fontId="50" fillId="34" borderId="20" xfId="0" applyFont="1" applyFill="1" applyBorder="1" applyAlignment="1">
      <alignment horizontal="center" vertical="center" wrapText="1"/>
    </xf>
    <xf numFmtId="0" fontId="61" fillId="34" borderId="20" xfId="0" applyFont="1" applyFill="1" applyBorder="1" applyAlignment="1">
      <alignment horizontal="center" vertical="center" wrapText="1"/>
    </xf>
    <xf numFmtId="0" fontId="50" fillId="34" borderId="28" xfId="0" applyFont="1" applyFill="1" applyBorder="1" applyAlignment="1">
      <alignment horizontal="center" vertical="center" wrapText="1"/>
    </xf>
    <xf numFmtId="0" fontId="45" fillId="0" borderId="23" xfId="0" applyFont="1" applyFill="1" applyBorder="1" applyAlignment="1">
      <alignment vertical="center" wrapText="1"/>
    </xf>
    <xf numFmtId="0" fontId="52" fillId="40" borderId="21" xfId="0" applyFont="1" applyFill="1" applyBorder="1" applyAlignment="1">
      <alignment horizontal="center"/>
    </xf>
    <xf numFmtId="0" fontId="45" fillId="40" borderId="21" xfId="0" applyFont="1" applyFill="1" applyBorder="1" applyAlignment="1">
      <alignment horizontal="left" vertical="center" wrapText="1"/>
    </xf>
    <xf numFmtId="0" fontId="0" fillId="40" borderId="21" xfId="0" applyFill="1" applyBorder="1" applyAlignment="1">
      <alignment horizontal="center"/>
    </xf>
    <xf numFmtId="0" fontId="0" fillId="40" borderId="21" xfId="0" applyFill="1" applyBorder="1"/>
    <xf numFmtId="0" fontId="45" fillId="40" borderId="21" xfId="0" applyFont="1" applyFill="1" applyBorder="1" applyAlignment="1">
      <alignment horizontal="center" vertical="center" wrapText="1"/>
    </xf>
    <xf numFmtId="0" fontId="0" fillId="40" borderId="21" xfId="0" applyFont="1" applyFill="1" applyBorder="1"/>
    <xf numFmtId="0" fontId="3" fillId="40" borderId="21" xfId="0" applyFont="1" applyFill="1" applyBorder="1"/>
    <xf numFmtId="0" fontId="3" fillId="40" borderId="21" xfId="0" applyFont="1" applyFill="1" applyBorder="1" applyAlignment="1">
      <alignment horizontal="center"/>
    </xf>
    <xf numFmtId="0" fontId="45" fillId="32" borderId="16" xfId="0" applyNumberFormat="1" applyFont="1" applyFill="1" applyBorder="1" applyAlignment="1">
      <alignment horizontal="left" vertical="center" wrapText="1"/>
    </xf>
    <xf numFmtId="0" fontId="62" fillId="0" borderId="0" xfId="0" applyFont="1"/>
    <xf numFmtId="0" fontId="45" fillId="32" borderId="21" xfId="0" applyFont="1" applyFill="1" applyBorder="1" applyAlignment="1">
      <alignment horizontal="left" vertical="center" wrapText="1"/>
    </xf>
    <xf numFmtId="0" fontId="0" fillId="0" borderId="21" xfId="0" applyBorder="1" applyAlignment="1"/>
    <xf numFmtId="0" fontId="3" fillId="0" borderId="21" xfId="0" applyFont="1" applyBorder="1"/>
    <xf numFmtId="9" fontId="0" fillId="0" borderId="21" xfId="242" applyFont="1" applyBorder="1"/>
    <xf numFmtId="0" fontId="3" fillId="0" borderId="21" xfId="0" applyFont="1" applyFill="1" applyBorder="1" applyAlignment="1"/>
    <xf numFmtId="15" fontId="45" fillId="31" borderId="21" xfId="0" applyNumberFormat="1" applyFont="1" applyFill="1" applyBorder="1" applyAlignment="1">
      <alignment horizontal="left" vertical="center" wrapText="1"/>
    </xf>
    <xf numFmtId="0" fontId="45" fillId="31" borderId="21" xfId="0" applyFont="1" applyFill="1" applyBorder="1" applyAlignment="1">
      <alignment horizontal="left" vertical="center" wrapText="1"/>
    </xf>
    <xf numFmtId="3" fontId="45" fillId="31" borderId="21" xfId="0" applyNumberFormat="1" applyFont="1" applyFill="1" applyBorder="1" applyAlignment="1">
      <alignment horizontal="left" vertical="center" wrapText="1"/>
    </xf>
    <xf numFmtId="0" fontId="3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53" fillId="0" borderId="29" xfId="0" applyFont="1" applyFill="1" applyBorder="1"/>
    <xf numFmtId="0" fontId="3" fillId="0" borderId="0" xfId="0" applyFont="1" applyFill="1" applyBorder="1" applyAlignment="1">
      <alignment vertical="center" wrapText="1"/>
    </xf>
    <xf numFmtId="0" fontId="0" fillId="2" borderId="21" xfId="0" applyFill="1" applyBorder="1"/>
    <xf numFmtId="0" fontId="63" fillId="0" borderId="0" xfId="0" applyFont="1" applyAlignment="1"/>
    <xf numFmtId="0" fontId="32" fillId="0" borderId="0" xfId="0" applyFont="1"/>
    <xf numFmtId="0" fontId="3" fillId="0" borderId="21" xfId="0" applyFont="1" applyFill="1" applyBorder="1"/>
    <xf numFmtId="0" fontId="32" fillId="0" borderId="0" xfId="0" applyFont="1" applyFill="1" applyBorder="1"/>
    <xf numFmtId="0" fontId="0" fillId="0" borderId="21" xfId="0" applyBorder="1" applyAlignment="1">
      <alignment horizontal="center"/>
    </xf>
    <xf numFmtId="0" fontId="3" fillId="0" borderId="21" xfId="0" applyFont="1" applyBorder="1" applyAlignment="1">
      <alignment horizontal="center"/>
    </xf>
    <xf numFmtId="0" fontId="65" fillId="0" borderId="0" xfId="0" applyFont="1"/>
    <xf numFmtId="0" fontId="65" fillId="0" borderId="29" xfId="0" applyFont="1" applyFill="1" applyBorder="1"/>
    <xf numFmtId="0" fontId="65" fillId="0" borderId="0" xfId="0" applyFont="1" applyFill="1" applyBorder="1"/>
    <xf numFmtId="0" fontId="65" fillId="0" borderId="0" xfId="0" quotePrefix="1" applyFont="1"/>
    <xf numFmtId="0" fontId="52" fillId="32" borderId="35" xfId="0" applyFont="1" applyFill="1" applyBorder="1" applyAlignment="1">
      <alignment horizontal="left" vertical="center" wrapText="1"/>
    </xf>
    <xf numFmtId="0" fontId="45" fillId="32" borderId="35" xfId="0" applyFont="1" applyFill="1" applyBorder="1" applyAlignment="1">
      <alignment horizontal="left" vertical="center" wrapText="1"/>
    </xf>
    <xf numFmtId="3" fontId="45" fillId="32" borderId="35" xfId="0" applyNumberFormat="1" applyFont="1" applyFill="1" applyBorder="1" applyAlignment="1">
      <alignment horizontal="left" vertical="center" wrapText="1"/>
    </xf>
    <xf numFmtId="0" fontId="45" fillId="32" borderId="35" xfId="0" applyFont="1" applyFill="1" applyBorder="1" applyAlignment="1">
      <alignment horizontal="left" wrapText="1"/>
    </xf>
    <xf numFmtId="0" fontId="45" fillId="32" borderId="35" xfId="0" applyFont="1" applyFill="1" applyBorder="1" applyAlignment="1">
      <alignment horizontal="center" vertical="center" wrapText="1"/>
    </xf>
    <xf numFmtId="15" fontId="31" fillId="32" borderId="35" xfId="0" applyNumberFormat="1" applyFont="1" applyFill="1" applyBorder="1" applyAlignment="1">
      <alignment horizontal="left" vertical="center" wrapText="1"/>
    </xf>
    <xf numFmtId="0" fontId="55" fillId="32" borderId="35" xfId="0" applyFont="1" applyFill="1" applyBorder="1" applyAlignment="1">
      <alignment horizontal="center" vertical="center" wrapText="1"/>
    </xf>
    <xf numFmtId="0" fontId="55" fillId="32" borderId="36" xfId="0" applyFont="1" applyFill="1" applyBorder="1" applyAlignment="1">
      <alignment horizontal="center" vertical="center" wrapText="1"/>
    </xf>
    <xf numFmtId="0" fontId="0" fillId="32" borderId="30" xfId="0" applyFont="1" applyFill="1" applyBorder="1" applyAlignment="1">
      <alignment wrapText="1"/>
    </xf>
    <xf numFmtId="0" fontId="3" fillId="42" borderId="21" xfId="0" applyFont="1" applyFill="1" applyBorder="1" applyAlignment="1"/>
    <xf numFmtId="0" fontId="0" fillId="41" borderId="21" xfId="0" applyFill="1" applyBorder="1" applyAlignment="1"/>
    <xf numFmtId="0" fontId="35" fillId="30" borderId="20" xfId="0" applyFont="1" applyFill="1" applyBorder="1" applyAlignment="1">
      <alignment vertical="center" wrapText="1"/>
    </xf>
    <xf numFmtId="0" fontId="45" fillId="30" borderId="20" xfId="0" applyFont="1" applyFill="1" applyBorder="1" applyAlignment="1">
      <alignment vertical="center" wrapText="1"/>
    </xf>
    <xf numFmtId="0" fontId="45" fillId="30" borderId="16" xfId="0" applyFont="1" applyFill="1" applyBorder="1" applyAlignment="1">
      <alignment horizontal="center" vertical="center" wrapText="1"/>
    </xf>
    <xf numFmtId="15" fontId="31" fillId="30" borderId="16" xfId="0" applyNumberFormat="1" applyFont="1" applyFill="1" applyBorder="1" applyAlignment="1">
      <alignment horizontal="center" vertical="center" wrapText="1"/>
    </xf>
    <xf numFmtId="0" fontId="61" fillId="30" borderId="16" xfId="0" applyFont="1" applyFill="1" applyBorder="1" applyAlignment="1">
      <alignment horizontal="center" vertical="center" wrapText="1"/>
    </xf>
    <xf numFmtId="0" fontId="50" fillId="30" borderId="16" xfId="0" applyFont="1" applyFill="1" applyBorder="1" applyAlignment="1">
      <alignment horizontal="center" vertical="center" wrapText="1"/>
    </xf>
    <xf numFmtId="0" fontId="50" fillId="30" borderId="17" xfId="0" applyFont="1" applyFill="1" applyBorder="1" applyAlignment="1">
      <alignment horizontal="center" vertical="center" wrapText="1"/>
    </xf>
    <xf numFmtId="15" fontId="45" fillId="30" borderId="16" xfId="0" applyNumberFormat="1" applyFont="1" applyFill="1" applyBorder="1" applyAlignment="1">
      <alignment horizontal="center" vertical="center" wrapText="1"/>
    </xf>
    <xf numFmtId="0" fontId="66" fillId="30" borderId="16" xfId="0" applyFont="1" applyFill="1" applyBorder="1" applyAlignment="1">
      <alignment horizontal="center" vertical="center" wrapText="1"/>
    </xf>
    <xf numFmtId="0" fontId="3" fillId="30" borderId="16" xfId="0" applyFont="1" applyFill="1" applyBorder="1" applyAlignment="1">
      <alignment horizontal="center" vertical="center" wrapText="1"/>
    </xf>
    <xf numFmtId="0" fontId="0" fillId="30" borderId="16" xfId="0" applyFont="1" applyFill="1" applyBorder="1" applyAlignment="1">
      <alignment horizontal="center" vertical="center" wrapText="1"/>
    </xf>
    <xf numFmtId="166" fontId="45" fillId="30" borderId="16" xfId="0" applyNumberFormat="1" applyFont="1" applyFill="1" applyBorder="1" applyAlignment="1">
      <alignment horizontal="center" vertical="center" wrapText="1"/>
    </xf>
    <xf numFmtId="0" fontId="0" fillId="30" borderId="16" xfId="0" applyNumberFormat="1" applyFont="1" applyFill="1" applyBorder="1" applyAlignment="1">
      <alignment horizontal="center" vertical="center" wrapText="1"/>
    </xf>
    <xf numFmtId="0" fontId="45" fillId="30" borderId="21" xfId="0" applyFont="1" applyFill="1" applyBorder="1" applyAlignment="1">
      <alignment wrapText="1"/>
    </xf>
    <xf numFmtId="0" fontId="3" fillId="30" borderId="20" xfId="0" applyFont="1" applyFill="1" applyBorder="1" applyAlignment="1">
      <alignment vertical="center" wrapText="1"/>
    </xf>
    <xf numFmtId="166" fontId="45" fillId="30" borderId="20" xfId="0" applyNumberFormat="1" applyFont="1" applyFill="1" applyBorder="1" applyAlignment="1">
      <alignment vertical="center" wrapText="1"/>
    </xf>
    <xf numFmtId="0" fontId="58" fillId="30" borderId="20" xfId="0" applyFont="1" applyFill="1" applyBorder="1" applyAlignment="1">
      <alignment vertical="center" wrapText="1"/>
    </xf>
    <xf numFmtId="1" fontId="59" fillId="30" borderId="20" xfId="0" applyNumberFormat="1" applyFont="1" applyFill="1" applyBorder="1" applyAlignment="1">
      <alignment vertical="center" wrapText="1"/>
    </xf>
    <xf numFmtId="0" fontId="58" fillId="30" borderId="16" xfId="0" applyFont="1" applyFill="1" applyBorder="1" applyAlignment="1">
      <alignment vertical="center" wrapText="1"/>
    </xf>
    <xf numFmtId="3" fontId="59" fillId="30" borderId="16" xfId="0" applyNumberFormat="1" applyFont="1" applyFill="1" applyBorder="1" applyAlignment="1">
      <alignment horizontal="center" vertical="center" wrapText="1"/>
    </xf>
    <xf numFmtId="0" fontId="59" fillId="30" borderId="16" xfId="0" applyFont="1" applyFill="1" applyBorder="1" applyAlignment="1">
      <alignment horizontal="center" vertical="center" wrapText="1"/>
    </xf>
    <xf numFmtId="0" fontId="59" fillId="30" borderId="17" xfId="0" applyFont="1" applyFill="1" applyBorder="1" applyAlignment="1">
      <alignment horizontal="center" vertical="center" wrapText="1"/>
    </xf>
    <xf numFmtId="0" fontId="58" fillId="30" borderId="35" xfId="0" applyFont="1" applyFill="1" applyBorder="1" applyAlignment="1">
      <alignment vertical="center" wrapText="1"/>
    </xf>
    <xf numFmtId="0" fontId="67" fillId="30" borderId="16" xfId="0" applyFont="1" applyFill="1" applyBorder="1" applyAlignment="1">
      <alignment horizontal="center" vertical="center" wrapText="1"/>
    </xf>
    <xf numFmtId="0" fontId="0" fillId="30" borderId="21" xfId="0" applyFill="1" applyBorder="1" applyAlignment="1">
      <alignment wrapText="1"/>
    </xf>
    <xf numFmtId="0" fontId="45" fillId="30" borderId="20" xfId="0" quotePrefix="1" applyFont="1" applyFill="1" applyBorder="1" applyAlignment="1">
      <alignment vertical="center" wrapText="1"/>
    </xf>
    <xf numFmtId="1" fontId="56" fillId="30" borderId="16" xfId="0" applyNumberFormat="1" applyFont="1" applyFill="1" applyBorder="1" applyAlignment="1">
      <alignment horizontal="center" vertical="center" wrapText="1"/>
    </xf>
    <xf numFmtId="165" fontId="45" fillId="30" borderId="20" xfId="0" applyNumberFormat="1" applyFont="1" applyFill="1" applyBorder="1" applyAlignment="1">
      <alignment vertical="center" wrapText="1"/>
    </xf>
    <xf numFmtId="0" fontId="60" fillId="30" borderId="16" xfId="0" applyFont="1" applyFill="1" applyBorder="1" applyAlignment="1">
      <alignment horizontal="center" vertical="center" wrapText="1"/>
    </xf>
    <xf numFmtId="1" fontId="59" fillId="30" borderId="17" xfId="0" applyNumberFormat="1" applyFont="1" applyFill="1" applyBorder="1" applyAlignment="1">
      <alignment horizontal="center" vertical="center" wrapText="1"/>
    </xf>
    <xf numFmtId="0" fontId="57" fillId="30" borderId="16" xfId="0" applyFont="1" applyFill="1" applyBorder="1" applyAlignment="1">
      <alignment vertical="center" wrapText="1"/>
    </xf>
    <xf numFmtId="1" fontId="60" fillId="30" borderId="16" xfId="0" applyNumberFormat="1" applyFont="1" applyFill="1" applyBorder="1" applyAlignment="1">
      <alignment horizontal="center" vertical="center" wrapText="1"/>
    </xf>
    <xf numFmtId="1" fontId="59" fillId="30" borderId="16" xfId="0" applyNumberFormat="1" applyFont="1" applyFill="1" applyBorder="1" applyAlignment="1">
      <alignment horizontal="center" vertical="center" wrapText="1"/>
    </xf>
    <xf numFmtId="1" fontId="57" fillId="30" borderId="16" xfId="0" applyNumberFormat="1" applyFont="1" applyFill="1" applyBorder="1" applyAlignment="1">
      <alignment vertical="center" wrapText="1"/>
    </xf>
    <xf numFmtId="0" fontId="32" fillId="30" borderId="16" xfId="0" applyFont="1" applyFill="1" applyBorder="1" applyAlignment="1">
      <alignment horizontal="center" wrapText="1"/>
    </xf>
    <xf numFmtId="167" fontId="45" fillId="30" borderId="20" xfId="0" applyNumberFormat="1" applyFont="1" applyFill="1" applyBorder="1" applyAlignment="1">
      <alignment vertical="center" wrapText="1"/>
    </xf>
    <xf numFmtId="0" fontId="0" fillId="30" borderId="0" xfId="0" applyFill="1" applyAlignment="1">
      <alignment wrapText="1"/>
    </xf>
    <xf numFmtId="1" fontId="57" fillId="30" borderId="17" xfId="0" applyNumberFormat="1" applyFont="1" applyFill="1" applyBorder="1" applyAlignment="1">
      <alignment vertical="center" wrapText="1"/>
    </xf>
    <xf numFmtId="0" fontId="0" fillId="30" borderId="17" xfId="0" applyFill="1" applyBorder="1" applyAlignment="1">
      <alignment horizontal="center" wrapText="1"/>
    </xf>
    <xf numFmtId="0" fontId="0" fillId="30" borderId="16" xfId="0" applyFill="1" applyBorder="1" applyAlignment="1">
      <alignment wrapText="1"/>
    </xf>
    <xf numFmtId="0" fontId="0" fillId="30" borderId="17" xfId="0" applyFill="1" applyBorder="1" applyAlignment="1">
      <alignment wrapText="1"/>
    </xf>
    <xf numFmtId="0" fontId="68" fillId="30" borderId="20" xfId="0" applyFont="1" applyFill="1" applyBorder="1" applyAlignment="1">
      <alignment vertical="center" wrapText="1"/>
    </xf>
    <xf numFmtId="0" fontId="2" fillId="30" borderId="16" xfId="0" applyFont="1" applyFill="1" applyBorder="1" applyAlignment="1">
      <alignment vertical="center" wrapText="1"/>
    </xf>
    <xf numFmtId="0" fontId="0" fillId="30" borderId="20" xfId="0" quotePrefix="1" applyFill="1" applyBorder="1" applyAlignment="1">
      <alignment vertical="center" wrapText="1"/>
    </xf>
    <xf numFmtId="44" fontId="0" fillId="30" borderId="20" xfId="243" applyFont="1" applyFill="1" applyBorder="1" applyAlignment="1">
      <alignment vertical="center" wrapText="1"/>
    </xf>
    <xf numFmtId="0" fontId="0" fillId="30" borderId="20" xfId="0" applyFill="1" applyBorder="1" applyAlignment="1">
      <alignment vertical="center" wrapText="1"/>
    </xf>
    <xf numFmtId="0" fontId="2" fillId="30" borderId="20" xfId="0" applyFont="1" applyFill="1" applyBorder="1" applyAlignment="1">
      <alignment vertical="center" wrapText="1"/>
    </xf>
    <xf numFmtId="0" fontId="69" fillId="30" borderId="16" xfId="0" applyFont="1" applyFill="1" applyBorder="1" applyAlignment="1">
      <alignment vertical="center" wrapText="1"/>
    </xf>
    <xf numFmtId="165" fontId="0" fillId="30" borderId="20" xfId="0" applyNumberFormat="1" applyFill="1" applyBorder="1" applyAlignment="1">
      <alignment vertical="center" wrapText="1"/>
    </xf>
    <xf numFmtId="0" fontId="3" fillId="30" borderId="16" xfId="0" applyFont="1" applyFill="1" applyBorder="1" applyAlignment="1">
      <alignment wrapText="1"/>
    </xf>
    <xf numFmtId="0" fontId="31" fillId="30" borderId="16" xfId="0" applyFont="1" applyFill="1" applyBorder="1" applyAlignment="1">
      <alignment wrapText="1"/>
    </xf>
    <xf numFmtId="1" fontId="0" fillId="30" borderId="16" xfId="0" applyNumberFormat="1" applyFill="1" applyBorder="1" applyAlignment="1">
      <alignment wrapText="1"/>
    </xf>
    <xf numFmtId="0" fontId="69" fillId="30" borderId="16" xfId="0" applyFont="1" applyFill="1" applyBorder="1" applyAlignment="1">
      <alignment wrapText="1"/>
    </xf>
    <xf numFmtId="0" fontId="35" fillId="0" borderId="21" xfId="0" applyFont="1" applyFill="1" applyBorder="1"/>
    <xf numFmtId="0" fontId="45" fillId="0" borderId="21" xfId="0" applyFont="1" applyBorder="1" applyAlignment="1">
      <alignment horizontal="center"/>
    </xf>
    <xf numFmtId="0" fontId="45" fillId="41" borderId="21" xfId="0" applyFont="1" applyFill="1" applyBorder="1" applyAlignment="1"/>
    <xf numFmtId="0" fontId="45" fillId="2" borderId="21" xfId="0" applyFont="1" applyFill="1" applyBorder="1" applyAlignment="1">
      <alignment horizontal="center"/>
    </xf>
    <xf numFmtId="0" fontId="45" fillId="0" borderId="21" xfId="0" applyFont="1" applyBorder="1"/>
    <xf numFmtId="0" fontId="45" fillId="30" borderId="16" xfId="0" applyFont="1" applyFill="1" applyBorder="1" applyAlignment="1">
      <alignment horizontal="left" vertical="center" wrapText="1"/>
    </xf>
    <xf numFmtId="0" fontId="72" fillId="0" borderId="21" xfId="0" applyFont="1" applyBorder="1" applyAlignment="1">
      <alignment vertical="center" wrapText="1"/>
    </xf>
    <xf numFmtId="0" fontId="73" fillId="0" borderId="21" xfId="0" applyFont="1" applyBorder="1" applyAlignment="1">
      <alignment wrapText="1"/>
    </xf>
    <xf numFmtId="0" fontId="0" fillId="30" borderId="35" xfId="0" applyFill="1" applyBorder="1" applyAlignment="1">
      <alignment wrapText="1"/>
    </xf>
    <xf numFmtId="0" fontId="31" fillId="30" borderId="35" xfId="0" applyFont="1" applyFill="1" applyBorder="1" applyAlignment="1">
      <alignment wrapText="1"/>
    </xf>
    <xf numFmtId="0" fontId="59" fillId="30" borderId="35" xfId="0" applyFont="1" applyFill="1" applyBorder="1" applyAlignment="1">
      <alignment horizontal="center" vertical="center" wrapText="1"/>
    </xf>
    <xf numFmtId="1" fontId="59" fillId="30" borderId="36" xfId="0" applyNumberFormat="1" applyFont="1" applyFill="1" applyBorder="1" applyAlignment="1">
      <alignment horizontal="center" vertical="center" wrapText="1"/>
    </xf>
    <xf numFmtId="0" fontId="45" fillId="30" borderId="30" xfId="0" applyFont="1" applyFill="1" applyBorder="1" applyAlignment="1">
      <alignment wrapText="1"/>
    </xf>
    <xf numFmtId="0" fontId="74" fillId="30" borderId="16" xfId="0" applyFont="1" applyFill="1" applyBorder="1" applyAlignment="1">
      <alignment vertical="center" wrapText="1"/>
    </xf>
    <xf numFmtId="0" fontId="74" fillId="30" borderId="16" xfId="0" applyFont="1" applyFill="1" applyBorder="1" applyAlignment="1">
      <alignment wrapText="1"/>
    </xf>
    <xf numFmtId="15" fontId="0" fillId="0" borderId="0" xfId="0" quotePrefix="1" applyNumberFormat="1"/>
    <xf numFmtId="0" fontId="45" fillId="30" borderId="23" xfId="0" applyFont="1" applyFill="1" applyBorder="1" applyAlignment="1">
      <alignment horizontal="left" vertical="center" wrapText="1"/>
    </xf>
    <xf numFmtId="0" fontId="45" fillId="30" borderId="29" xfId="0" applyFont="1" applyFill="1" applyBorder="1" applyAlignment="1">
      <alignment horizontal="left" vertical="center" wrapText="1"/>
    </xf>
    <xf numFmtId="0" fontId="45" fillId="30" borderId="30" xfId="0" applyFont="1" applyFill="1" applyBorder="1" applyAlignment="1">
      <alignment horizontal="left" vertical="center" wrapText="1"/>
    </xf>
    <xf numFmtId="165" fontId="45" fillId="30" borderId="20" xfId="0" applyNumberFormat="1" applyFont="1" applyFill="1" applyBorder="1" applyAlignment="1">
      <alignment horizontal="center" vertical="center" wrapText="1"/>
    </xf>
    <xf numFmtId="165" fontId="45" fillId="30" borderId="35" xfId="0" applyNumberFormat="1" applyFont="1" applyFill="1" applyBorder="1" applyAlignment="1">
      <alignment horizontal="center" vertical="center" wrapText="1"/>
    </xf>
    <xf numFmtId="0" fontId="2" fillId="30" borderId="20" xfId="0" applyFont="1" applyFill="1" applyBorder="1" applyAlignment="1">
      <alignment horizontal="center" vertical="center" wrapText="1"/>
    </xf>
    <xf numFmtId="0" fontId="2" fillId="30" borderId="22" xfId="0" applyFont="1" applyFill="1" applyBorder="1" applyAlignment="1">
      <alignment horizontal="center" vertical="center" wrapText="1"/>
    </xf>
    <xf numFmtId="0" fontId="2" fillId="30" borderId="35" xfId="0" applyFont="1" applyFill="1" applyBorder="1" applyAlignment="1">
      <alignment horizontal="center" vertical="center" wrapText="1"/>
    </xf>
    <xf numFmtId="3" fontId="45" fillId="34" borderId="20" xfId="0" applyNumberFormat="1" applyFont="1" applyFill="1" applyBorder="1" applyAlignment="1">
      <alignment horizontal="center" vertical="center" wrapText="1"/>
    </xf>
    <xf numFmtId="3" fontId="45" fillId="34" borderId="22" xfId="0" applyNumberFormat="1" applyFont="1" applyFill="1" applyBorder="1" applyAlignment="1">
      <alignment horizontal="center" vertical="center" wrapText="1"/>
    </xf>
    <xf numFmtId="15" fontId="45" fillId="31" borderId="21" xfId="0" applyNumberFormat="1" applyFont="1" applyFill="1" applyBorder="1" applyAlignment="1">
      <alignment horizontal="left" vertical="center" wrapText="1"/>
    </xf>
    <xf numFmtId="0" fontId="45" fillId="31" borderId="21" xfId="0" applyFont="1" applyFill="1" applyBorder="1" applyAlignment="1">
      <alignment horizontal="left" vertical="center" wrapText="1"/>
    </xf>
    <xf numFmtId="3" fontId="45" fillId="31" borderId="21" xfId="0" applyNumberFormat="1" applyFont="1" applyFill="1" applyBorder="1" applyAlignment="1">
      <alignment horizontal="left" vertical="center" wrapText="1"/>
    </xf>
    <xf numFmtId="15" fontId="45" fillId="31" borderId="23" xfId="0" applyNumberFormat="1" applyFont="1" applyFill="1" applyBorder="1" applyAlignment="1">
      <alignment horizontal="left" vertical="center" wrapText="1"/>
    </xf>
    <xf numFmtId="15" fontId="45" fillId="31" borderId="29" xfId="0" applyNumberFormat="1" applyFont="1" applyFill="1" applyBorder="1" applyAlignment="1">
      <alignment horizontal="left" vertical="center" wrapText="1"/>
    </xf>
    <xf numFmtId="15" fontId="45" fillId="31" borderId="30" xfId="0" applyNumberFormat="1" applyFont="1" applyFill="1" applyBorder="1" applyAlignment="1">
      <alignment horizontal="left" vertical="center" wrapText="1"/>
    </xf>
    <xf numFmtId="3" fontId="45" fillId="31" borderId="23" xfId="0" applyNumberFormat="1" applyFont="1" applyFill="1" applyBorder="1" applyAlignment="1">
      <alignment horizontal="left" vertical="center" wrapText="1"/>
    </xf>
    <xf numFmtId="3" fontId="45" fillId="31" borderId="29" xfId="0" applyNumberFormat="1" applyFont="1" applyFill="1" applyBorder="1" applyAlignment="1">
      <alignment horizontal="left" vertical="center" wrapText="1"/>
    </xf>
    <xf numFmtId="3" fontId="45" fillId="31" borderId="30" xfId="0" applyNumberFormat="1" applyFont="1" applyFill="1" applyBorder="1" applyAlignment="1">
      <alignment horizontal="left" vertical="center" wrapText="1"/>
    </xf>
    <xf numFmtId="0" fontId="45" fillId="31" borderId="23" xfId="0" applyFont="1" applyFill="1" applyBorder="1" applyAlignment="1">
      <alignment horizontal="center" vertical="center" wrapText="1"/>
    </xf>
    <xf numFmtId="0" fontId="45" fillId="31" borderId="29" xfId="0" applyFont="1" applyFill="1" applyBorder="1" applyAlignment="1">
      <alignment horizontal="center" vertical="center" wrapText="1"/>
    </xf>
    <xf numFmtId="0" fontId="45" fillId="31" borderId="30" xfId="0" applyFont="1" applyFill="1" applyBorder="1" applyAlignment="1">
      <alignment horizontal="center" vertical="center" wrapText="1"/>
    </xf>
    <xf numFmtId="0" fontId="4" fillId="28" borderId="17" xfId="0" applyFont="1" applyFill="1" applyBorder="1" applyAlignment="1">
      <alignment horizontal="center" vertical="center" wrapText="1"/>
    </xf>
    <xf numFmtId="0" fontId="4" fillId="28" borderId="18" xfId="0" applyFont="1" applyFill="1" applyBorder="1" applyAlignment="1">
      <alignment horizontal="center" vertical="center" wrapText="1"/>
    </xf>
    <xf numFmtId="0" fontId="4" fillId="28" borderId="19" xfId="0" applyFont="1" applyFill="1" applyBorder="1" applyAlignment="1">
      <alignment horizontal="center" vertical="center" wrapText="1"/>
    </xf>
    <xf numFmtId="0" fontId="53" fillId="35" borderId="16" xfId="0" applyFont="1" applyFill="1" applyBorder="1" applyAlignment="1">
      <alignment horizontal="center" vertical="center" wrapText="1"/>
    </xf>
    <xf numFmtId="0" fontId="53" fillId="35" borderId="20" xfId="0" applyFont="1" applyFill="1" applyBorder="1" applyAlignment="1">
      <alignment horizontal="center" vertical="center" wrapText="1"/>
    </xf>
    <xf numFmtId="0" fontId="47" fillId="28" borderId="17"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7" fillId="28" borderId="19" xfId="0" applyFont="1" applyFill="1" applyBorder="1" applyAlignment="1">
      <alignment horizontal="center" vertical="center" wrapText="1"/>
    </xf>
    <xf numFmtId="0" fontId="53" fillId="3" borderId="21"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52" fillId="36" borderId="16" xfId="0" applyFont="1" applyFill="1" applyBorder="1" applyAlignment="1">
      <alignment horizontal="center" vertical="center" wrapText="1"/>
    </xf>
    <xf numFmtId="0" fontId="52" fillId="36" borderId="20" xfId="0" applyFont="1" applyFill="1" applyBorder="1" applyAlignment="1">
      <alignment horizontal="center" vertical="center" wrapText="1"/>
    </xf>
    <xf numFmtId="0" fontId="42" fillId="38" borderId="16" xfId="0" applyFont="1" applyFill="1" applyBorder="1" applyAlignment="1">
      <alignment horizontal="center" vertical="center" wrapText="1"/>
    </xf>
    <xf numFmtId="0" fontId="42" fillId="38" borderId="20" xfId="0" applyFont="1" applyFill="1" applyBorder="1" applyAlignment="1">
      <alignment horizontal="center" vertical="center" wrapText="1"/>
    </xf>
    <xf numFmtId="0" fontId="53" fillId="38" borderId="20" xfId="0" applyFont="1" applyFill="1" applyBorder="1" applyAlignment="1">
      <alignment horizontal="center" vertical="center" wrapText="1"/>
    </xf>
    <xf numFmtId="0" fontId="53" fillId="38" borderId="22" xfId="0" applyFont="1" applyFill="1" applyBorder="1" applyAlignment="1">
      <alignment horizontal="center" vertical="center" wrapText="1"/>
    </xf>
    <xf numFmtId="0" fontId="53" fillId="38" borderId="16" xfId="0" applyFont="1" applyFill="1" applyBorder="1" applyAlignment="1">
      <alignment horizontal="center" vertical="center" wrapText="1"/>
    </xf>
    <xf numFmtId="0" fontId="52" fillId="38" borderId="16" xfId="0" applyFont="1" applyFill="1" applyBorder="1" applyAlignment="1">
      <alignment horizontal="center" vertical="center" wrapText="1"/>
    </xf>
    <xf numFmtId="0" fontId="52" fillId="38" borderId="20" xfId="0" applyFont="1" applyFill="1" applyBorder="1" applyAlignment="1">
      <alignment horizontal="center" vertical="center" wrapText="1"/>
    </xf>
    <xf numFmtId="0" fontId="53" fillId="37" borderId="16" xfId="0" applyFont="1" applyFill="1" applyBorder="1" applyAlignment="1">
      <alignment horizontal="center" vertical="center" wrapText="1"/>
    </xf>
    <xf numFmtId="0" fontId="53" fillId="37" borderId="20" xfId="0" applyFont="1" applyFill="1" applyBorder="1" applyAlignment="1">
      <alignment horizontal="center" vertical="center" wrapText="1"/>
    </xf>
    <xf numFmtId="0" fontId="30" fillId="28" borderId="17" xfId="0" applyFont="1" applyFill="1" applyBorder="1" applyAlignment="1">
      <alignment horizontal="center" vertical="center" wrapText="1"/>
    </xf>
    <xf numFmtId="0" fontId="30" fillId="28" borderId="18" xfId="0" applyFont="1" applyFill="1" applyBorder="1" applyAlignment="1">
      <alignment horizontal="center" vertical="center" wrapText="1"/>
    </xf>
    <xf numFmtId="0" fontId="52" fillId="37" borderId="16" xfId="0" applyFont="1" applyFill="1" applyBorder="1" applyAlignment="1">
      <alignment horizontal="center" vertical="center" wrapText="1"/>
    </xf>
    <xf numFmtId="0" fontId="52" fillId="37" borderId="20" xfId="0" applyFont="1" applyFill="1" applyBorder="1" applyAlignment="1">
      <alignment horizontal="center" vertical="center" wrapText="1"/>
    </xf>
    <xf numFmtId="0" fontId="3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51" fillId="36" borderId="16" xfId="0" applyFont="1" applyFill="1" applyBorder="1" applyAlignment="1">
      <alignment horizontal="center" vertical="center" wrapText="1"/>
    </xf>
    <xf numFmtId="0" fontId="30" fillId="38" borderId="17" xfId="0" applyFont="1" applyFill="1" applyBorder="1" applyAlignment="1">
      <alignment horizontal="center" vertical="center" wrapText="1"/>
    </xf>
    <xf numFmtId="0" fontId="30" fillId="38" borderId="18" xfId="0" applyFont="1" applyFill="1" applyBorder="1" applyAlignment="1">
      <alignment horizontal="center" vertical="center" wrapText="1"/>
    </xf>
    <xf numFmtId="0" fontId="30" fillId="38" borderId="19" xfId="0" applyFont="1" applyFill="1" applyBorder="1" applyAlignment="1">
      <alignment horizontal="center" vertical="center" wrapText="1"/>
    </xf>
    <xf numFmtId="0" fontId="30" fillId="37" borderId="16" xfId="0" applyFont="1" applyFill="1" applyBorder="1" applyAlignment="1">
      <alignment horizontal="center" vertical="center" wrapText="1"/>
    </xf>
    <xf numFmtId="0" fontId="30" fillId="35" borderId="16" xfId="0" applyFont="1" applyFill="1" applyBorder="1" applyAlignment="1">
      <alignment horizontal="center" vertical="center" wrapText="1"/>
    </xf>
    <xf numFmtId="9" fontId="59" fillId="30" borderId="20" xfId="0" applyNumberFormat="1" applyFont="1" applyFill="1" applyBorder="1" applyAlignment="1">
      <alignment horizontal="center" vertical="center" wrapText="1"/>
    </xf>
    <xf numFmtId="9" fontId="59" fillId="30" borderId="35" xfId="0" applyNumberFormat="1" applyFont="1" applyFill="1" applyBorder="1" applyAlignment="1">
      <alignment horizontal="center" vertical="center" wrapText="1"/>
    </xf>
    <xf numFmtId="166" fontId="45" fillId="30" borderId="20" xfId="0" applyNumberFormat="1" applyFont="1" applyFill="1" applyBorder="1" applyAlignment="1">
      <alignment horizontal="center" vertical="center" wrapText="1"/>
    </xf>
    <xf numFmtId="166" fontId="45" fillId="30" borderId="22" xfId="0" applyNumberFormat="1" applyFont="1" applyFill="1" applyBorder="1" applyAlignment="1">
      <alignment horizontal="center" vertical="center" wrapText="1"/>
    </xf>
    <xf numFmtId="166" fontId="45" fillId="30" borderId="35" xfId="0" applyNumberFormat="1" applyFont="1" applyFill="1" applyBorder="1" applyAlignment="1">
      <alignment horizontal="center" vertical="center" wrapText="1"/>
    </xf>
    <xf numFmtId="0" fontId="45" fillId="30" borderId="20" xfId="0" applyFont="1" applyFill="1" applyBorder="1" applyAlignment="1">
      <alignment horizontal="center" vertical="center" wrapText="1"/>
    </xf>
    <xf numFmtId="0" fontId="45" fillId="30" borderId="22" xfId="0" applyFont="1" applyFill="1" applyBorder="1" applyAlignment="1">
      <alignment horizontal="center" vertical="center" wrapText="1"/>
    </xf>
    <xf numFmtId="0" fontId="45" fillId="30" borderId="35" xfId="0" applyFont="1" applyFill="1" applyBorder="1" applyAlignment="1">
      <alignment horizontal="center" vertical="center" wrapText="1"/>
    </xf>
    <xf numFmtId="0" fontId="3" fillId="41" borderId="21" xfId="0" applyFont="1" applyFill="1" applyBorder="1" applyAlignment="1">
      <alignment horizontal="center" vertical="center" wrapText="1"/>
    </xf>
    <xf numFmtId="0" fontId="64" fillId="42" borderId="0" xfId="0" applyFont="1" applyFill="1" applyAlignment="1">
      <alignment horizontal="center"/>
    </xf>
    <xf numFmtId="0" fontId="3" fillId="41" borderId="31" xfId="0" applyFont="1" applyFill="1" applyBorder="1" applyAlignment="1">
      <alignment horizontal="center" wrapText="1"/>
    </xf>
    <xf numFmtId="0" fontId="3" fillId="41" borderId="25" xfId="0" applyFont="1" applyFill="1" applyBorder="1" applyAlignment="1">
      <alignment horizontal="center"/>
    </xf>
    <xf numFmtId="0" fontId="3" fillId="41" borderId="32" xfId="0" applyFont="1" applyFill="1" applyBorder="1" applyAlignment="1">
      <alignment horizontal="center"/>
    </xf>
    <xf numFmtId="0" fontId="3" fillId="41" borderId="15" xfId="0" applyFont="1" applyFill="1" applyBorder="1" applyAlignment="1">
      <alignment horizontal="center" wrapText="1"/>
    </xf>
    <xf numFmtId="0" fontId="3" fillId="41" borderId="13" xfId="0" applyFont="1" applyFill="1" applyBorder="1" applyAlignment="1">
      <alignment horizontal="center" wrapText="1"/>
    </xf>
    <xf numFmtId="0" fontId="3" fillId="41" borderId="33" xfId="0" applyFont="1" applyFill="1" applyBorder="1" applyAlignment="1">
      <alignment horizontal="center" wrapText="1"/>
    </xf>
    <xf numFmtId="0" fontId="3" fillId="41" borderId="34" xfId="0" applyFont="1" applyFill="1" applyBorder="1" applyAlignment="1">
      <alignment horizontal="center" wrapText="1"/>
    </xf>
    <xf numFmtId="0" fontId="3" fillId="41" borderId="32" xfId="0" applyFont="1" applyFill="1" applyBorder="1" applyAlignment="1">
      <alignment horizontal="center" wrapText="1"/>
    </xf>
    <xf numFmtId="0" fontId="3" fillId="41" borderId="31" xfId="0" applyFont="1" applyFill="1" applyBorder="1" applyAlignment="1">
      <alignment horizontal="center" vertical="center" wrapText="1"/>
    </xf>
    <xf numFmtId="0" fontId="3" fillId="41" borderId="25" xfId="0" applyFont="1" applyFill="1" applyBorder="1" applyAlignment="1">
      <alignment horizontal="center" vertical="center" wrapText="1"/>
    </xf>
    <xf numFmtId="0" fontId="3" fillId="41" borderId="32" xfId="0" applyFont="1" applyFill="1" applyBorder="1" applyAlignment="1">
      <alignment horizontal="center" vertical="center" wrapText="1"/>
    </xf>
    <xf numFmtId="0" fontId="3" fillId="41" borderId="21" xfId="0" applyFont="1" applyFill="1" applyBorder="1" applyAlignment="1">
      <alignment horizontal="center" wrapText="1"/>
    </xf>
  </cellXfs>
  <cellStyles count="244">
    <cellStyle name="20% - تمييز1" xfId="4"/>
    <cellStyle name="20% - تمييز1 10" xfId="5"/>
    <cellStyle name="20% - تمييز1 11" xfId="6"/>
    <cellStyle name="20% - تمييز1 2" xfId="7"/>
    <cellStyle name="20% - تمييز1 3" xfId="8"/>
    <cellStyle name="20% - تمييز1 4" xfId="9"/>
    <cellStyle name="20% - تمييز1 5" xfId="10"/>
    <cellStyle name="20% - تمييز1 6" xfId="11"/>
    <cellStyle name="20% - تمييز1 7" xfId="12"/>
    <cellStyle name="20% - تمييز1 8" xfId="13"/>
    <cellStyle name="20% - تمييز1 9" xfId="14"/>
    <cellStyle name="20% - تمييز2" xfId="15"/>
    <cellStyle name="20% - تمييز2 10" xfId="16"/>
    <cellStyle name="20% - تمييز2 11" xfId="17"/>
    <cellStyle name="20% - تمييز2 2" xfId="18"/>
    <cellStyle name="20% - تمييز2 3" xfId="19"/>
    <cellStyle name="20% - تمييز2 4" xfId="20"/>
    <cellStyle name="20% - تمييز2 5" xfId="21"/>
    <cellStyle name="20% - تمييز2 6" xfId="22"/>
    <cellStyle name="20% - تمييز2 7" xfId="23"/>
    <cellStyle name="20% - تمييز2 8" xfId="24"/>
    <cellStyle name="20% - تمييز2 9" xfId="25"/>
    <cellStyle name="20% - تمييز3" xfId="26"/>
    <cellStyle name="20% - تمييز3 10" xfId="27"/>
    <cellStyle name="20% - تمييز3 11" xfId="28"/>
    <cellStyle name="20% - تمييز3 2" xfId="29"/>
    <cellStyle name="20% - تمييز3 3" xfId="30"/>
    <cellStyle name="20% - تمييز3 4" xfId="31"/>
    <cellStyle name="20% - تمييز3 5" xfId="32"/>
    <cellStyle name="20% - تمييز3 6" xfId="33"/>
    <cellStyle name="20% - تمييز3 7" xfId="34"/>
    <cellStyle name="20% - تمييز3 8" xfId="35"/>
    <cellStyle name="20% - تمييز3 9" xfId="36"/>
    <cellStyle name="20% - تمييز4" xfId="37"/>
    <cellStyle name="20% - تمييز4 10" xfId="38"/>
    <cellStyle name="20% - تمييز4 11" xfId="39"/>
    <cellStyle name="20% - تمييز4 2" xfId="40"/>
    <cellStyle name="20% - تمييز4 3" xfId="41"/>
    <cellStyle name="20% - تمييز4 4" xfId="42"/>
    <cellStyle name="20% - تمييز4 5" xfId="43"/>
    <cellStyle name="20% - تمييز4 6" xfId="44"/>
    <cellStyle name="20% - تمييز4 7" xfId="45"/>
    <cellStyle name="20% - تمييز4 8" xfId="46"/>
    <cellStyle name="20% - تمييز4 9" xfId="47"/>
    <cellStyle name="20% - تمييز5" xfId="48"/>
    <cellStyle name="20% - تمييز5 10" xfId="49"/>
    <cellStyle name="20% - تمييز5 11" xfId="50"/>
    <cellStyle name="20% - تمييز5 2" xfId="51"/>
    <cellStyle name="20% - تمييز5 3" xfId="52"/>
    <cellStyle name="20% - تمييز5 4" xfId="53"/>
    <cellStyle name="20% - تمييز5 5" xfId="54"/>
    <cellStyle name="20% - تمييز5 6" xfId="55"/>
    <cellStyle name="20% - تمييز5 7" xfId="56"/>
    <cellStyle name="20% - تمييز5 8" xfId="57"/>
    <cellStyle name="20% - تمييز5 9" xfId="58"/>
    <cellStyle name="20% - تمييز6" xfId="59"/>
    <cellStyle name="20% - تمييز6 10" xfId="60"/>
    <cellStyle name="20% - تمييز6 11" xfId="61"/>
    <cellStyle name="20% - تمييز6 2" xfId="62"/>
    <cellStyle name="20% - تمييز6 3" xfId="63"/>
    <cellStyle name="20% - تمييز6 4" xfId="64"/>
    <cellStyle name="20% - تمييز6 5" xfId="65"/>
    <cellStyle name="20% - تمييز6 6" xfId="66"/>
    <cellStyle name="20% - تمييز6 7" xfId="67"/>
    <cellStyle name="20% - تمييز6 8" xfId="68"/>
    <cellStyle name="20% - تمييز6 9" xfId="69"/>
    <cellStyle name="40% - تمييز1" xfId="70"/>
    <cellStyle name="40% - تمييز1 10" xfId="71"/>
    <cellStyle name="40% - تمييز1 11" xfId="72"/>
    <cellStyle name="40% - تمييز1 2" xfId="73"/>
    <cellStyle name="40% - تمييز1 3" xfId="74"/>
    <cellStyle name="40% - تمييز1 4" xfId="75"/>
    <cellStyle name="40% - تمييز1 5" xfId="76"/>
    <cellStyle name="40% - تمييز1 6" xfId="77"/>
    <cellStyle name="40% - تمييز1 7" xfId="78"/>
    <cellStyle name="40% - تمييز1 8" xfId="79"/>
    <cellStyle name="40% - تمييز1 9" xfId="80"/>
    <cellStyle name="40% - تمييز2" xfId="81"/>
    <cellStyle name="40% - تمييز2 10" xfId="82"/>
    <cellStyle name="40% - تمييز2 11" xfId="83"/>
    <cellStyle name="40% - تمييز2 2" xfId="84"/>
    <cellStyle name="40% - تمييز2 3" xfId="85"/>
    <cellStyle name="40% - تمييز2 4" xfId="86"/>
    <cellStyle name="40% - تمييز2 5" xfId="87"/>
    <cellStyle name="40% - تمييز2 6" xfId="88"/>
    <cellStyle name="40% - تمييز2 7" xfId="89"/>
    <cellStyle name="40% - تمييز2 8" xfId="90"/>
    <cellStyle name="40% - تمييز2 9" xfId="91"/>
    <cellStyle name="40% - تمييز3" xfId="92"/>
    <cellStyle name="40% - تمييز3 10" xfId="93"/>
    <cellStyle name="40% - تمييز3 11" xfId="94"/>
    <cellStyle name="40% - تمييز3 2" xfId="95"/>
    <cellStyle name="40% - تمييز3 3" xfId="96"/>
    <cellStyle name="40% - تمييز3 4" xfId="97"/>
    <cellStyle name="40% - تمييز3 5" xfId="98"/>
    <cellStyle name="40% - تمييز3 6" xfId="99"/>
    <cellStyle name="40% - تمييز3 7" xfId="100"/>
    <cellStyle name="40% - تمييز3 8" xfId="101"/>
    <cellStyle name="40% - تمييز3 9" xfId="102"/>
    <cellStyle name="40% - تمييز4" xfId="103"/>
    <cellStyle name="40% - تمييز4 10" xfId="104"/>
    <cellStyle name="40% - تمييز4 11" xfId="105"/>
    <cellStyle name="40% - تمييز4 2" xfId="106"/>
    <cellStyle name="40% - تمييز4 3" xfId="107"/>
    <cellStyle name="40% - تمييز4 4" xfId="108"/>
    <cellStyle name="40% - تمييز4 5" xfId="109"/>
    <cellStyle name="40% - تمييز4 6" xfId="110"/>
    <cellStyle name="40% - تمييز4 7" xfId="111"/>
    <cellStyle name="40% - تمييز4 8" xfId="112"/>
    <cellStyle name="40% - تمييز4 9" xfId="113"/>
    <cellStyle name="40% - تمييز5" xfId="114"/>
    <cellStyle name="40% - تمييز5 10" xfId="115"/>
    <cellStyle name="40% - تمييز5 11" xfId="116"/>
    <cellStyle name="40% - تمييز5 2" xfId="117"/>
    <cellStyle name="40% - تمييز5 3" xfId="118"/>
    <cellStyle name="40% - تمييز5 4" xfId="119"/>
    <cellStyle name="40% - تمييز5 5" xfId="120"/>
    <cellStyle name="40% - تمييز5 6" xfId="121"/>
    <cellStyle name="40% - تمييز5 7" xfId="122"/>
    <cellStyle name="40% - تمييز5 8" xfId="123"/>
    <cellStyle name="40% - تمييز5 9" xfId="124"/>
    <cellStyle name="40% - تمييز6" xfId="125"/>
    <cellStyle name="40% - تمييز6 10" xfId="126"/>
    <cellStyle name="40% - تمييز6 11" xfId="127"/>
    <cellStyle name="40% - تمييز6 2" xfId="128"/>
    <cellStyle name="40% - تمييز6 3" xfId="129"/>
    <cellStyle name="40% - تمييز6 4" xfId="130"/>
    <cellStyle name="40% - تمييز6 5" xfId="131"/>
    <cellStyle name="40% - تمييز6 6" xfId="132"/>
    <cellStyle name="40% - تمييز6 7" xfId="133"/>
    <cellStyle name="40% - تمييز6 8" xfId="134"/>
    <cellStyle name="40% - تمييز6 9" xfId="135"/>
    <cellStyle name="60% - تمييز1" xfId="136"/>
    <cellStyle name="60% - تمييز2" xfId="137"/>
    <cellStyle name="60% - تمييز3" xfId="138"/>
    <cellStyle name="60% - تمييز4" xfId="139"/>
    <cellStyle name="60% - تمييز5" xfId="140"/>
    <cellStyle name="60% - تمييز6" xfId="141"/>
    <cellStyle name="Comma" xfId="234" builtinId="3"/>
    <cellStyle name="Comma 2" xfId="142"/>
    <cellStyle name="Comma 2 2" xfId="235"/>
    <cellStyle name="Currency" xfId="243" builtinId="4"/>
    <cellStyle name="Milliers 2" xfId="143"/>
    <cellStyle name="Milliers 2 2" xfId="144"/>
    <cellStyle name="Milliers 2 2 2" xfId="237"/>
    <cellStyle name="Milliers 2 2 3" xfId="240"/>
    <cellStyle name="Milliers 2 3" xfId="145"/>
    <cellStyle name="Milliers 2 3 2" xfId="238"/>
    <cellStyle name="Milliers 2 3 3" xfId="241"/>
    <cellStyle name="Milliers 2 4" xfId="236"/>
    <cellStyle name="Milliers 2 5" xfId="239"/>
    <cellStyle name="Normal" xfId="0" builtinId="0"/>
    <cellStyle name="Normal 11" xfId="2"/>
    <cellStyle name="Normal 11 10" xfId="146"/>
    <cellStyle name="Normal 11 11" xfId="147"/>
    <cellStyle name="Normal 11 12" xfId="148"/>
    <cellStyle name="Normal 11 2" xfId="149"/>
    <cellStyle name="Normal 11 3" xfId="150"/>
    <cellStyle name="Normal 11 4" xfId="151"/>
    <cellStyle name="Normal 11 5" xfId="152"/>
    <cellStyle name="Normal 11 6" xfId="153"/>
    <cellStyle name="Normal 11 7" xfId="154"/>
    <cellStyle name="Normal 11 8" xfId="155"/>
    <cellStyle name="Normal 11 9" xfId="156"/>
    <cellStyle name="Normal 14" xfId="157"/>
    <cellStyle name="Normal 14 10" xfId="158"/>
    <cellStyle name="Normal 14 11" xfId="159"/>
    <cellStyle name="Normal 14 12" xfId="160"/>
    <cellStyle name="Normal 14 2" xfId="161"/>
    <cellStyle name="Normal 14 3" xfId="162"/>
    <cellStyle name="Normal 14 4" xfId="163"/>
    <cellStyle name="Normal 14 5" xfId="164"/>
    <cellStyle name="Normal 14 6" xfId="165"/>
    <cellStyle name="Normal 14 7" xfId="166"/>
    <cellStyle name="Normal 14 8" xfId="167"/>
    <cellStyle name="Normal 14 9" xfId="168"/>
    <cellStyle name="Normal 15" xfId="169"/>
    <cellStyle name="Normal 15 10" xfId="170"/>
    <cellStyle name="Normal 15 11" xfId="171"/>
    <cellStyle name="Normal 15 12" xfId="172"/>
    <cellStyle name="Normal 15 2" xfId="173"/>
    <cellStyle name="Normal 15 3" xfId="174"/>
    <cellStyle name="Normal 15 4" xfId="175"/>
    <cellStyle name="Normal 15 5" xfId="176"/>
    <cellStyle name="Normal 15 6" xfId="177"/>
    <cellStyle name="Normal 15 7" xfId="178"/>
    <cellStyle name="Normal 15 8" xfId="179"/>
    <cellStyle name="Normal 15 9" xfId="180"/>
    <cellStyle name="Normal 19" xfId="181"/>
    <cellStyle name="Normal 19 10" xfId="182"/>
    <cellStyle name="Normal 19 11" xfId="183"/>
    <cellStyle name="Normal 19 12" xfId="184"/>
    <cellStyle name="Normal 19 2" xfId="185"/>
    <cellStyle name="Normal 19 3" xfId="186"/>
    <cellStyle name="Normal 19 4" xfId="187"/>
    <cellStyle name="Normal 19 5" xfId="188"/>
    <cellStyle name="Normal 19 6" xfId="189"/>
    <cellStyle name="Normal 19 7" xfId="190"/>
    <cellStyle name="Normal 19 8" xfId="191"/>
    <cellStyle name="Normal 19 9" xfId="192"/>
    <cellStyle name="Normal 2" xfId="1"/>
    <cellStyle name="Normal 2 2" xfId="193"/>
    <cellStyle name="Normal 2 2 2" xfId="194"/>
    <cellStyle name="Normal 2 2 3" xfId="195"/>
    <cellStyle name="Normal 2 3" xfId="196"/>
    <cellStyle name="Normal 3" xfId="3"/>
    <cellStyle name="Normal 3 2" xfId="197"/>
    <cellStyle name="Normal 3 3" xfId="198"/>
    <cellStyle name="Normal 3 4" xfId="199"/>
    <cellStyle name="Normal 4" xfId="200"/>
    <cellStyle name="Normal 5" xfId="201"/>
    <cellStyle name="Percent" xfId="242" builtinId="5"/>
    <cellStyle name="Percent 2" xfId="202"/>
    <cellStyle name="Pourcentage 2" xfId="203"/>
    <cellStyle name="Pourcentage 2 2" xfId="204"/>
    <cellStyle name="Pourcentage 2 3" xfId="205"/>
    <cellStyle name="إخراج" xfId="206"/>
    <cellStyle name="إخراج 2" xfId="207"/>
    <cellStyle name="إدخال" xfId="208"/>
    <cellStyle name="إدخال 2" xfId="209"/>
    <cellStyle name="الإجمالي" xfId="210"/>
    <cellStyle name="الإجمالي 2" xfId="211"/>
    <cellStyle name="تمييز1" xfId="212"/>
    <cellStyle name="تمييز2" xfId="213"/>
    <cellStyle name="تمييز3" xfId="214"/>
    <cellStyle name="تمييز4" xfId="215"/>
    <cellStyle name="تمييز5" xfId="216"/>
    <cellStyle name="تمييز6" xfId="217"/>
    <cellStyle name="جيد" xfId="218"/>
    <cellStyle name="حساب" xfId="219"/>
    <cellStyle name="حساب 2" xfId="220"/>
    <cellStyle name="خلية تدقيق" xfId="221"/>
    <cellStyle name="خلية مرتبطة" xfId="222"/>
    <cellStyle name="سيئ" xfId="223"/>
    <cellStyle name="عنوان" xfId="224"/>
    <cellStyle name="عنوان 1" xfId="225"/>
    <cellStyle name="عنوان 2" xfId="226"/>
    <cellStyle name="عنوان 3" xfId="227"/>
    <cellStyle name="عنوان 4" xfId="228"/>
    <cellStyle name="محايد" xfId="229"/>
    <cellStyle name="ملاحظة" xfId="230"/>
    <cellStyle name="ملاحظة 2" xfId="231"/>
    <cellStyle name="نص تحذير" xfId="232"/>
    <cellStyle name="نص توضيحي" xfId="233"/>
  </cellStyles>
  <dxfs count="0"/>
  <tableStyles count="0" defaultTableStyle="TableStyleMedium2" defaultPivotStyle="PivotStyleLight16"/>
  <colors>
    <mruColors>
      <color rgb="FF00A4DE"/>
      <color rgb="FFCC3300"/>
      <color rgb="FFC45D08"/>
      <color rgb="FFCC9900"/>
      <color rgb="FFFF9933"/>
      <color rgb="FF993300"/>
      <color rgb="FF9A3406"/>
      <color rgb="FFE38C0B"/>
      <color rgb="FFCC0000"/>
      <color rgb="FF008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n-GB" sz="1050"/>
              <a:t>Nombre d'acteurs par secteur et par région</a:t>
            </a:r>
          </a:p>
        </c:rich>
      </c:tx>
      <c:layout/>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0925240594925634"/>
          <c:y val="0.26821813939924172"/>
          <c:w val="0.76019203849518813"/>
          <c:h val="0.56974482356372125"/>
        </c:manualLayout>
      </c:layout>
      <c:bar3DChart>
        <c:barDir val="bar"/>
        <c:grouping val="stacked"/>
        <c:varyColors val="0"/>
        <c:ser>
          <c:idx val="0"/>
          <c:order val="0"/>
          <c:tx>
            <c:strRef>
              <c:f>'apercu-projet'!$B$4</c:f>
              <c:strCache>
                <c:ptCount val="1"/>
                <c:pt idx="0">
                  <c:v>Abris</c:v>
                </c:pt>
              </c:strCache>
            </c:strRef>
          </c:tx>
          <c:spPr>
            <a:solidFill>
              <a:srgbClr val="99330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'apercu-projet'!$A$5:$A$10</c:f>
              <c:strCache>
                <c:ptCount val="6"/>
                <c:pt idx="0">
                  <c:v>GAO</c:v>
                </c:pt>
                <c:pt idx="1">
                  <c:v>MENAKA</c:v>
                </c:pt>
                <c:pt idx="2">
                  <c:v>MOPTI</c:v>
                </c:pt>
                <c:pt idx="3">
                  <c:v>SEGOU</c:v>
                </c:pt>
                <c:pt idx="4">
                  <c:v>TOMBOUCTOU</c:v>
                </c:pt>
                <c:pt idx="5">
                  <c:v>KIDAL</c:v>
                </c:pt>
              </c:strCache>
            </c:strRef>
          </c:cat>
          <c:val>
            <c:numRef>
              <c:f>'apercu-projet'!$B$5:$B$10</c:f>
              <c:numCache>
                <c:formatCode>General</c:formatCode>
                <c:ptCount val="6"/>
                <c:pt idx="0">
                  <c:v>2</c:v>
                </c:pt>
                <c:pt idx="1">
                  <c:v>1</c:v>
                </c:pt>
                <c:pt idx="2">
                  <c:v>2</c:v>
                </c:pt>
                <c:pt idx="3">
                  <c:v>1</c:v>
                </c:pt>
                <c:pt idx="4">
                  <c:v>2</c:v>
                </c:pt>
                <c:pt idx="5">
                  <c:v>1</c:v>
                </c:pt>
              </c:numCache>
            </c:numRef>
          </c:val>
          <c:extLst xmlns:c16r2="http://schemas.microsoft.com/office/drawing/2015/06/chart">
            <c:ext xmlns:c16="http://schemas.microsoft.com/office/drawing/2014/chart" uri="{C3380CC4-5D6E-409C-BE32-E72D297353CC}">
              <c16:uniqueId val="{00000000-7F4B-4355-B640-1787C4410347}"/>
            </c:ext>
          </c:extLst>
        </c:ser>
        <c:ser>
          <c:idx val="1"/>
          <c:order val="1"/>
          <c:tx>
            <c:strRef>
              <c:f>'apercu-projet'!$C$4</c:f>
              <c:strCache>
                <c:ptCount val="1"/>
                <c:pt idx="0">
                  <c:v>NFI</c:v>
                </c:pt>
              </c:strCache>
            </c:strRef>
          </c:tx>
          <c:spPr>
            <a:solidFill>
              <a:srgbClr val="00B0F0"/>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'apercu-projet'!$A$5:$A$10</c:f>
              <c:strCache>
                <c:ptCount val="6"/>
                <c:pt idx="0">
                  <c:v>GAO</c:v>
                </c:pt>
                <c:pt idx="1">
                  <c:v>MENAKA</c:v>
                </c:pt>
                <c:pt idx="2">
                  <c:v>MOPTI</c:v>
                </c:pt>
                <c:pt idx="3">
                  <c:v>SEGOU</c:v>
                </c:pt>
                <c:pt idx="4">
                  <c:v>TOMBOUCTOU</c:v>
                </c:pt>
                <c:pt idx="5">
                  <c:v>KIDAL</c:v>
                </c:pt>
              </c:strCache>
            </c:strRef>
          </c:cat>
          <c:val>
            <c:numRef>
              <c:f>'apercu-projet'!$C$5:$C$10</c:f>
              <c:numCache>
                <c:formatCode>General</c:formatCode>
                <c:ptCount val="6"/>
                <c:pt idx="0">
                  <c:v>2</c:v>
                </c:pt>
                <c:pt idx="1">
                  <c:v>3</c:v>
                </c:pt>
                <c:pt idx="2">
                  <c:v>1</c:v>
                </c:pt>
                <c:pt idx="3">
                  <c:v>1</c:v>
                </c:pt>
                <c:pt idx="4">
                  <c:v>3</c:v>
                </c:pt>
              </c:numCache>
            </c:numRef>
          </c:val>
          <c:extLst xmlns:c16r2="http://schemas.microsoft.com/office/drawing/2015/06/chart">
            <c:ext xmlns:c16="http://schemas.microsoft.com/office/drawing/2014/chart" uri="{C3380CC4-5D6E-409C-BE32-E72D297353CC}">
              <c16:uniqueId val="{00000001-7F4B-4355-B640-1787C4410347}"/>
            </c:ext>
          </c:extLst>
        </c:ser>
        <c:dLbls>
          <c:showLegendKey val="0"/>
          <c:showVal val="1"/>
          <c:showCatName val="0"/>
          <c:showSerName val="0"/>
          <c:showPercent val="0"/>
          <c:showBubbleSize val="0"/>
        </c:dLbls>
        <c:gapWidth val="79"/>
        <c:shape val="box"/>
        <c:axId val="259919464"/>
        <c:axId val="259919856"/>
        <c:axId val="0"/>
      </c:bar3DChart>
      <c:catAx>
        <c:axId val="2599194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59919856"/>
        <c:crosses val="autoZero"/>
        <c:auto val="1"/>
        <c:lblAlgn val="ctr"/>
        <c:lblOffset val="100"/>
        <c:noMultiLvlLbl val="0"/>
      </c:catAx>
      <c:valAx>
        <c:axId val="259919856"/>
        <c:scaling>
          <c:orientation val="minMax"/>
        </c:scaling>
        <c:delete val="1"/>
        <c:axPos val="b"/>
        <c:numFmt formatCode="General" sourceLinked="1"/>
        <c:majorTickMark val="none"/>
        <c:minorTickMark val="none"/>
        <c:tickLblPos val="nextTo"/>
        <c:crossAx val="259919464"/>
        <c:crosses val="autoZero"/>
        <c:crossBetween val="between"/>
      </c:valAx>
      <c:spPr>
        <a:noFill/>
        <a:ln>
          <a:noFill/>
        </a:ln>
        <a:effectLst/>
      </c:spPr>
    </c:plotArea>
    <c:legend>
      <c:legendPos val="t"/>
      <c:layout>
        <c:manualLayout>
          <c:xMode val="edge"/>
          <c:yMode val="edge"/>
          <c:x val="0.3766891951006125"/>
          <c:y val="0.86601851851851852"/>
          <c:w val="0.16884383202099737"/>
          <c:h val="7.81255468066491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CC3300"/>
              </a:solidFill>
              <a:ln w="25400">
                <a:solidFill>
                  <a:schemeClr val="lt1"/>
                </a:solidFill>
              </a:ln>
              <a:effectLst/>
              <a:sp3d contourW="25400">
                <a:contourClr>
                  <a:schemeClr val="lt1"/>
                </a:contourClr>
              </a:sp3d>
            </c:spPr>
          </c:dPt>
          <c:dPt>
            <c:idx val="1"/>
            <c:bubble3D val="0"/>
            <c:spPr>
              <a:solidFill>
                <a:schemeClr val="accent6">
                  <a:lumMod val="75000"/>
                </a:schemeClr>
              </a:solidFill>
              <a:ln w="25400">
                <a:solidFill>
                  <a:schemeClr val="lt1"/>
                </a:solidFill>
              </a:ln>
              <a:effectLst/>
              <a:sp3d contourW="25400">
                <a:contourClr>
                  <a:schemeClr val="lt1"/>
                </a:contourClr>
              </a:sp3d>
            </c:spPr>
          </c:dPt>
          <c:dLbls>
            <c:dLbl>
              <c:idx val="0"/>
              <c:layout>
                <c:manualLayout>
                  <c:x val="-0.23273600174978129"/>
                  <c:y val="-0.14346711869349665"/>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0.21663199912510936"/>
                  <c:y val="-0.12379119276757072"/>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'apercu-projet'!$P$89:$P$90</c:f>
              <c:strCache>
                <c:ptCount val="2"/>
                <c:pt idx="0">
                  <c:v>Nombre total de maisons en banco réhabilitées</c:v>
                </c:pt>
                <c:pt idx="1">
                  <c:v>Nombre total de cases nomades fournies</c:v>
                </c:pt>
              </c:strCache>
            </c:strRef>
          </c:cat>
          <c:val>
            <c:numRef>
              <c:f>'apercu-projet'!$R$89:$R$90</c:f>
              <c:numCache>
                <c:formatCode>0%</c:formatCode>
                <c:ptCount val="2"/>
                <c:pt idx="0">
                  <c:v>0.49856486796785304</c:v>
                </c:pt>
                <c:pt idx="1">
                  <c:v>0.50143513203214696</c:v>
                </c:pt>
              </c:numCache>
            </c:numRef>
          </c:val>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GB" sz="1400"/>
              <a:t>Nombre d'habitats banco réhabilités/reconstruits et cases nomades fournies,  total par cercle</a:t>
            </a:r>
            <a:r>
              <a:rPr lang="en-GB" sz="1400" baseline="0"/>
              <a:t> , </a:t>
            </a:r>
            <a:r>
              <a:rPr lang="en-GB" sz="1400"/>
              <a:t>2015-2017</a:t>
            </a:r>
          </a:p>
        </c:rich>
      </c:tx>
      <c:layout>
        <c:manualLayout>
          <c:xMode val="edge"/>
          <c:yMode val="edge"/>
          <c:x val="0.1128933801862763"/>
          <c:y val="1.807909818990740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rgbClr val="9A340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'apercu-projet'!$I$6:$I$19</c:f>
              <c:strCache>
                <c:ptCount val="14"/>
                <c:pt idx="0">
                  <c:v>Anderamboukane</c:v>
                </c:pt>
                <c:pt idx="1">
                  <c:v>Ansongo</c:v>
                </c:pt>
                <c:pt idx="2">
                  <c:v>Bourem</c:v>
                </c:pt>
                <c:pt idx="3">
                  <c:v>Douentza</c:v>
                </c:pt>
                <c:pt idx="4">
                  <c:v>Gao</c:v>
                </c:pt>
                <c:pt idx="5">
                  <c:v>Goundam</c:v>
                </c:pt>
                <c:pt idx="6">
                  <c:v>Tindermele</c:v>
                </c:pt>
                <c:pt idx="7">
                  <c:v>Menaka</c:v>
                </c:pt>
                <c:pt idx="8">
                  <c:v>Mopti</c:v>
                </c:pt>
                <c:pt idx="9">
                  <c:v>Gourma Rharous</c:v>
                </c:pt>
                <c:pt idx="10">
                  <c:v>Tenenkou</c:v>
                </c:pt>
                <c:pt idx="11">
                  <c:v>Youwarou</c:v>
                </c:pt>
                <c:pt idx="12">
                  <c:v>Tombouctou</c:v>
                </c:pt>
                <c:pt idx="13">
                  <c:v>Niafounké</c:v>
                </c:pt>
              </c:strCache>
            </c:strRef>
          </c:cat>
          <c:val>
            <c:numRef>
              <c:f>'apercu-projet'!$J$6:$J$19</c:f>
              <c:numCache>
                <c:formatCode>General</c:formatCode>
                <c:ptCount val="14"/>
                <c:pt idx="0">
                  <c:v>132</c:v>
                </c:pt>
                <c:pt idx="1">
                  <c:v>129</c:v>
                </c:pt>
                <c:pt idx="2">
                  <c:v>63</c:v>
                </c:pt>
                <c:pt idx="3">
                  <c:v>236</c:v>
                </c:pt>
                <c:pt idx="4">
                  <c:v>333</c:v>
                </c:pt>
                <c:pt idx="5">
                  <c:v>310</c:v>
                </c:pt>
                <c:pt idx="6">
                  <c:v>2</c:v>
                </c:pt>
                <c:pt idx="7">
                  <c:v>250</c:v>
                </c:pt>
                <c:pt idx="8">
                  <c:v>58</c:v>
                </c:pt>
                <c:pt idx="9">
                  <c:v>601</c:v>
                </c:pt>
                <c:pt idx="10">
                  <c:v>33</c:v>
                </c:pt>
                <c:pt idx="11">
                  <c:v>33</c:v>
                </c:pt>
                <c:pt idx="12">
                  <c:v>1184</c:v>
                </c:pt>
                <c:pt idx="13">
                  <c:v>120</c:v>
                </c:pt>
              </c:numCache>
            </c:numRef>
          </c:val>
          <c:extLst xmlns:c16r2="http://schemas.microsoft.com/office/drawing/2015/06/chart">
            <c:ext xmlns:c16="http://schemas.microsoft.com/office/drawing/2014/chart" uri="{C3380CC4-5D6E-409C-BE32-E72D297353CC}">
              <c16:uniqueId val="{00000000-5504-4B3F-990B-949F6D3F4FDB}"/>
            </c:ext>
          </c:extLst>
        </c:ser>
        <c:dLbls>
          <c:showLegendKey val="0"/>
          <c:showVal val="1"/>
          <c:showCatName val="0"/>
          <c:showSerName val="0"/>
          <c:showPercent val="0"/>
          <c:showBubbleSize val="0"/>
        </c:dLbls>
        <c:gapWidth val="115"/>
        <c:overlap val="-20"/>
        <c:axId val="259920640"/>
        <c:axId val="259921032"/>
      </c:barChart>
      <c:catAx>
        <c:axId val="259920640"/>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9921032"/>
        <c:crosses val="autoZero"/>
        <c:auto val="1"/>
        <c:lblAlgn val="ctr"/>
        <c:lblOffset val="100"/>
        <c:noMultiLvlLbl val="0"/>
      </c:catAx>
      <c:valAx>
        <c:axId val="259921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9920640"/>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GB" sz="1400"/>
              <a:t>Nombre de cases nomades fournies par cercle ,</a:t>
            </a:r>
            <a:r>
              <a:rPr lang="en-GB" sz="1400" baseline="0"/>
              <a:t> </a:t>
            </a:r>
            <a:r>
              <a:rPr lang="en-GB" sz="1400"/>
              <a:t>2015-2017</a:t>
            </a:r>
          </a:p>
        </c:rich>
      </c:tx>
      <c:layout/>
      <c:overlay val="0"/>
      <c:spPr>
        <a:solidFill>
          <a:schemeClr val="bg1">
            <a:lumMod val="95000"/>
          </a:schemeClr>
        </a:solid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FF9933"/>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'apercu-projet'!$A$29:$A$32</c:f>
              <c:strCache>
                <c:ptCount val="4"/>
                <c:pt idx="0">
                  <c:v>Goundam</c:v>
                </c:pt>
                <c:pt idx="1">
                  <c:v>Gourma Rharous</c:v>
                </c:pt>
                <c:pt idx="2">
                  <c:v>Niafounké</c:v>
                </c:pt>
                <c:pt idx="3">
                  <c:v>Tombouctou</c:v>
                </c:pt>
              </c:strCache>
            </c:strRef>
          </c:cat>
          <c:val>
            <c:numRef>
              <c:f>'apercu-projet'!$B$29:$B$32</c:f>
              <c:numCache>
                <c:formatCode>General</c:formatCode>
                <c:ptCount val="4"/>
                <c:pt idx="0">
                  <c:v>245</c:v>
                </c:pt>
                <c:pt idx="1">
                  <c:v>569</c:v>
                </c:pt>
                <c:pt idx="2">
                  <c:v>20</c:v>
                </c:pt>
                <c:pt idx="3">
                  <c:v>913</c:v>
                </c:pt>
              </c:numCache>
            </c:numRef>
          </c:val>
          <c:extLst xmlns:c16r2="http://schemas.microsoft.com/office/drawing/2015/06/chart">
            <c:ext xmlns:c16="http://schemas.microsoft.com/office/drawing/2014/chart" uri="{C3380CC4-5D6E-409C-BE32-E72D297353CC}">
              <c16:uniqueId val="{00000000-14A7-483C-AC10-32C215A9C979}"/>
            </c:ext>
          </c:extLst>
        </c:ser>
        <c:dLbls>
          <c:showLegendKey val="0"/>
          <c:showVal val="1"/>
          <c:showCatName val="0"/>
          <c:showSerName val="0"/>
          <c:showPercent val="0"/>
          <c:showBubbleSize val="0"/>
        </c:dLbls>
        <c:gapWidth val="100"/>
        <c:overlap val="-24"/>
        <c:axId val="259921424"/>
        <c:axId val="259921816"/>
      </c:barChart>
      <c:catAx>
        <c:axId val="2599214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9921816"/>
        <c:crosses val="autoZero"/>
        <c:auto val="1"/>
        <c:lblAlgn val="ctr"/>
        <c:lblOffset val="100"/>
        <c:noMultiLvlLbl val="0"/>
      </c:catAx>
      <c:valAx>
        <c:axId val="259921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9921424"/>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GB" sz="1400" b="1" i="0" baseline="0">
                <a:effectLst/>
              </a:rPr>
              <a:t>Nombre de Kits NFI distribués par cercle, 2015-2017</a:t>
            </a:r>
            <a:endParaRPr lang="en-GB" sz="1400">
              <a:effectLst/>
            </a:endParaRPr>
          </a:p>
        </c:rich>
      </c:tx>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0959492563429571"/>
          <c:y val="0.20358814523184601"/>
          <c:w val="0.72062729658792646"/>
          <c:h val="0.69827172645086033"/>
        </c:manualLayout>
      </c:layout>
      <c:barChart>
        <c:barDir val="bar"/>
        <c:grouping val="clustered"/>
        <c:varyColors val="0"/>
        <c:ser>
          <c:idx val="0"/>
          <c:order val="0"/>
          <c:spPr>
            <a:solidFill>
              <a:srgbClr val="008E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'apercu-projet'!$K$35:$K$48</c:f>
              <c:strCache>
                <c:ptCount val="14"/>
                <c:pt idx="0">
                  <c:v>Goundam</c:v>
                </c:pt>
                <c:pt idx="1">
                  <c:v>Anderamboukane</c:v>
                </c:pt>
                <c:pt idx="2">
                  <c:v>Ansongo</c:v>
                </c:pt>
                <c:pt idx="3">
                  <c:v>Bourem</c:v>
                </c:pt>
                <c:pt idx="4">
                  <c:v>Dire</c:v>
                </c:pt>
                <c:pt idx="5">
                  <c:v>Gao</c:v>
                </c:pt>
                <c:pt idx="6">
                  <c:v>Inekar</c:v>
                </c:pt>
                <c:pt idx="7">
                  <c:v>Menaka</c:v>
                </c:pt>
                <c:pt idx="8">
                  <c:v>Mopti</c:v>
                </c:pt>
                <c:pt idx="9">
                  <c:v>Gourma Rharous</c:v>
                </c:pt>
                <c:pt idx="10">
                  <c:v>Tenenkou</c:v>
                </c:pt>
                <c:pt idx="11">
                  <c:v>Tindermene</c:v>
                </c:pt>
                <c:pt idx="12">
                  <c:v>Youwarou</c:v>
                </c:pt>
                <c:pt idx="13">
                  <c:v>Niono</c:v>
                </c:pt>
              </c:strCache>
            </c:strRef>
          </c:cat>
          <c:val>
            <c:numRef>
              <c:f>'apercu-projet'!$L$35:$L$48</c:f>
              <c:numCache>
                <c:formatCode>General</c:formatCode>
                <c:ptCount val="14"/>
                <c:pt idx="0">
                  <c:v>958</c:v>
                </c:pt>
                <c:pt idx="1">
                  <c:v>737</c:v>
                </c:pt>
                <c:pt idx="2">
                  <c:v>111</c:v>
                </c:pt>
                <c:pt idx="3">
                  <c:v>1131</c:v>
                </c:pt>
                <c:pt idx="4">
                  <c:v>310</c:v>
                </c:pt>
                <c:pt idx="5">
                  <c:v>890</c:v>
                </c:pt>
                <c:pt idx="6">
                  <c:v>450</c:v>
                </c:pt>
                <c:pt idx="7">
                  <c:v>2465</c:v>
                </c:pt>
                <c:pt idx="8">
                  <c:v>35</c:v>
                </c:pt>
                <c:pt idx="9">
                  <c:v>914</c:v>
                </c:pt>
                <c:pt idx="10">
                  <c:v>2330</c:v>
                </c:pt>
                <c:pt idx="11">
                  <c:v>453</c:v>
                </c:pt>
                <c:pt idx="12">
                  <c:v>35</c:v>
                </c:pt>
                <c:pt idx="13">
                  <c:v>2012</c:v>
                </c:pt>
              </c:numCache>
            </c:numRef>
          </c:val>
          <c:extLst xmlns:c16r2="http://schemas.microsoft.com/office/drawing/2015/06/chart">
            <c:ext xmlns:c16="http://schemas.microsoft.com/office/drawing/2014/chart" uri="{C3380CC4-5D6E-409C-BE32-E72D297353CC}">
              <c16:uniqueId val="{00000000-4C39-497A-BD9D-8A1F47A99193}"/>
            </c:ext>
          </c:extLst>
        </c:ser>
        <c:dLbls>
          <c:showLegendKey val="0"/>
          <c:showVal val="1"/>
          <c:showCatName val="0"/>
          <c:showSerName val="0"/>
          <c:showPercent val="0"/>
          <c:showBubbleSize val="0"/>
        </c:dLbls>
        <c:gapWidth val="115"/>
        <c:overlap val="-20"/>
        <c:axId val="260833392"/>
        <c:axId val="260833784"/>
      </c:barChart>
      <c:catAx>
        <c:axId val="260833392"/>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833784"/>
        <c:crosses val="autoZero"/>
        <c:auto val="1"/>
        <c:lblAlgn val="ctr"/>
        <c:lblOffset val="100"/>
        <c:noMultiLvlLbl val="0"/>
      </c:catAx>
      <c:valAx>
        <c:axId val="2608337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8333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GB"/>
              <a:t>Nombre d'habitats en banco réhabilités/reconstruits par cercle,</a:t>
            </a:r>
            <a:r>
              <a:rPr lang="en-GB" baseline="0"/>
              <a:t> </a:t>
            </a:r>
            <a:r>
              <a:rPr lang="en-GB"/>
              <a:t>2015-2017</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9A340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'apercu-projet'!$A$44:$A$57</c:f>
              <c:strCache>
                <c:ptCount val="14"/>
                <c:pt idx="0">
                  <c:v>Anderamboukane</c:v>
                </c:pt>
                <c:pt idx="1">
                  <c:v>Ansongo</c:v>
                </c:pt>
                <c:pt idx="2">
                  <c:v>Bourem</c:v>
                </c:pt>
                <c:pt idx="3">
                  <c:v>Douentza</c:v>
                </c:pt>
                <c:pt idx="4">
                  <c:v>Gao</c:v>
                </c:pt>
                <c:pt idx="5">
                  <c:v>Goundam</c:v>
                </c:pt>
                <c:pt idx="6">
                  <c:v>Gourma Rharous</c:v>
                </c:pt>
                <c:pt idx="7">
                  <c:v>Menaka</c:v>
                </c:pt>
                <c:pt idx="8">
                  <c:v>Mopti</c:v>
                </c:pt>
                <c:pt idx="9">
                  <c:v>Niafounké</c:v>
                </c:pt>
                <c:pt idx="10">
                  <c:v>Tenenkou</c:v>
                </c:pt>
                <c:pt idx="11">
                  <c:v>Tindermele</c:v>
                </c:pt>
                <c:pt idx="12">
                  <c:v>Tombouctou</c:v>
                </c:pt>
                <c:pt idx="13">
                  <c:v>Youwarou</c:v>
                </c:pt>
              </c:strCache>
            </c:strRef>
          </c:cat>
          <c:val>
            <c:numRef>
              <c:f>'apercu-projet'!$B$44:$B$57</c:f>
              <c:numCache>
                <c:formatCode>General</c:formatCode>
                <c:ptCount val="14"/>
                <c:pt idx="0">
                  <c:v>132</c:v>
                </c:pt>
                <c:pt idx="1">
                  <c:v>129</c:v>
                </c:pt>
                <c:pt idx="2">
                  <c:v>63</c:v>
                </c:pt>
                <c:pt idx="3">
                  <c:v>236</c:v>
                </c:pt>
                <c:pt idx="4">
                  <c:v>333</c:v>
                </c:pt>
                <c:pt idx="5">
                  <c:v>65</c:v>
                </c:pt>
                <c:pt idx="6">
                  <c:v>32</c:v>
                </c:pt>
                <c:pt idx="7">
                  <c:v>250</c:v>
                </c:pt>
                <c:pt idx="8">
                  <c:v>58</c:v>
                </c:pt>
                <c:pt idx="9">
                  <c:v>100</c:v>
                </c:pt>
                <c:pt idx="10">
                  <c:v>33</c:v>
                </c:pt>
                <c:pt idx="11">
                  <c:v>2</c:v>
                </c:pt>
                <c:pt idx="12">
                  <c:v>271</c:v>
                </c:pt>
                <c:pt idx="13">
                  <c:v>33</c:v>
                </c:pt>
              </c:numCache>
            </c:numRef>
          </c:val>
          <c:extLst xmlns:c16r2="http://schemas.microsoft.com/office/drawing/2015/06/chart">
            <c:ext xmlns:c16="http://schemas.microsoft.com/office/drawing/2014/chart" uri="{C3380CC4-5D6E-409C-BE32-E72D297353CC}">
              <c16:uniqueId val="{00000000-77C0-4770-93E2-7A22FBF5FDC4}"/>
            </c:ext>
          </c:extLst>
        </c:ser>
        <c:dLbls>
          <c:showLegendKey val="0"/>
          <c:showVal val="1"/>
          <c:showCatName val="0"/>
          <c:showSerName val="0"/>
          <c:showPercent val="0"/>
          <c:showBubbleSize val="0"/>
        </c:dLbls>
        <c:gapWidth val="100"/>
        <c:overlap val="-24"/>
        <c:axId val="260947616"/>
        <c:axId val="260948008"/>
      </c:barChart>
      <c:catAx>
        <c:axId val="26094761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948008"/>
        <c:crosses val="autoZero"/>
        <c:auto val="1"/>
        <c:lblAlgn val="ctr"/>
        <c:lblOffset val="100"/>
        <c:noMultiLvlLbl val="0"/>
      </c:catAx>
      <c:valAx>
        <c:axId val="260948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947616"/>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GB" sz="1200" b="1" i="0" u="none" strike="noStrike" baseline="0">
                <a:effectLst/>
              </a:rPr>
              <a:t>Nombre de ménages ayant bénéficié d'une assistance de kits NFI par acteur, 2015-2017</a:t>
            </a:r>
            <a:endParaRPr lang="en-GB" sz="1200"/>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008E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'apercu-projet'!$B$106:$B$111</c:f>
              <c:strCache>
                <c:ptCount val="6"/>
                <c:pt idx="0">
                  <c:v>ACF</c:v>
                </c:pt>
                <c:pt idx="1">
                  <c:v>ACTED</c:v>
                </c:pt>
                <c:pt idx="2">
                  <c:v>CRS</c:v>
                </c:pt>
                <c:pt idx="3">
                  <c:v>NRC</c:v>
                </c:pt>
                <c:pt idx="4">
                  <c:v>OIM</c:v>
                </c:pt>
                <c:pt idx="5">
                  <c:v>CICR (**)</c:v>
                </c:pt>
              </c:strCache>
            </c:strRef>
          </c:cat>
          <c:val>
            <c:numRef>
              <c:f>'apercu-projet'!$C$106:$C$111</c:f>
              <c:numCache>
                <c:formatCode>General</c:formatCode>
                <c:ptCount val="6"/>
                <c:pt idx="0">
                  <c:v>244</c:v>
                </c:pt>
                <c:pt idx="1">
                  <c:v>582</c:v>
                </c:pt>
                <c:pt idx="2">
                  <c:v>5465</c:v>
                </c:pt>
                <c:pt idx="3">
                  <c:v>5358</c:v>
                </c:pt>
                <c:pt idx="4">
                  <c:v>470</c:v>
                </c:pt>
                <c:pt idx="5">
                  <c:v>712</c:v>
                </c:pt>
              </c:numCache>
            </c:numRef>
          </c:val>
          <c:extLst xmlns:c16r2="http://schemas.microsoft.com/office/drawing/2015/06/chart">
            <c:ext xmlns:c16="http://schemas.microsoft.com/office/drawing/2014/chart" uri="{C3380CC4-5D6E-409C-BE32-E72D297353CC}">
              <c16:uniqueId val="{00000000-112A-43D2-98D8-02A5098D1EE9}"/>
            </c:ext>
          </c:extLst>
        </c:ser>
        <c:dLbls>
          <c:showLegendKey val="0"/>
          <c:showVal val="1"/>
          <c:showCatName val="0"/>
          <c:showSerName val="0"/>
          <c:showPercent val="0"/>
          <c:showBubbleSize val="0"/>
        </c:dLbls>
        <c:gapWidth val="100"/>
        <c:overlap val="-24"/>
        <c:axId val="260948792"/>
        <c:axId val="260949184"/>
      </c:barChart>
      <c:catAx>
        <c:axId val="26094879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949184"/>
        <c:crosses val="autoZero"/>
        <c:auto val="1"/>
        <c:lblAlgn val="ctr"/>
        <c:lblOffset val="100"/>
        <c:noMultiLvlLbl val="0"/>
      </c:catAx>
      <c:valAx>
        <c:axId val="260949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948792"/>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sz="1400" b="1"/>
              <a:t>Type d'assistance fournie en matière d'abris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CC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3255-48BF-967F-2E5C59CF917A}"/>
              </c:ext>
            </c:extLst>
          </c:dPt>
          <c:dPt>
            <c:idx val="1"/>
            <c:bubble3D val="0"/>
            <c:spPr>
              <a:solidFill>
                <a:srgbClr val="FF9933"/>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3255-48BF-967F-2E5C59CF917A}"/>
              </c:ext>
            </c:extLst>
          </c:dPt>
          <c:dPt>
            <c:idx val="2"/>
            <c:bubble3D val="0"/>
            <c:spPr>
              <a:solidFill>
                <a:srgbClr val="CC99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3255-48BF-967F-2E5C59CF917A}"/>
              </c:ext>
            </c:extLst>
          </c:dPt>
          <c:dPt>
            <c:idx val="3"/>
            <c:bubble3D val="0"/>
            <c:spPr>
              <a:solidFill>
                <a:srgbClr val="00B0F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7-3255-48BF-967F-2E5C59CF917A}"/>
              </c:ext>
            </c:extLst>
          </c:dPt>
          <c:dLbls>
            <c:dLbl>
              <c:idx val="0"/>
              <c:layout>
                <c:manualLayout>
                  <c:x val="-0.11829113940928718"/>
                  <c:y val="0.12717452266038781"/>
                </c:manualLayout>
              </c:layout>
              <c:showLegendKey val="0"/>
              <c:showVal val="0"/>
              <c:showCatName val="1"/>
              <c:showSerName val="0"/>
              <c:showPercent val="1"/>
              <c:showBubbleSize val="0"/>
              <c:extLst>
                <c:ext xmlns:c15="http://schemas.microsoft.com/office/drawing/2012/chart" uri="{CE6537A1-D6FC-4f65-9D91-7224C49458BB}"/>
              </c:extLst>
            </c:dLbl>
            <c:dLbl>
              <c:idx val="1"/>
              <c:layout>
                <c:manualLayout>
                  <c:x val="-0.17864982067460597"/>
                  <c:y val="-0.32913798446028469"/>
                </c:manualLayout>
              </c:layout>
              <c:showLegendKey val="0"/>
              <c:showVal val="0"/>
              <c:showCatName val="1"/>
              <c:showSerName val="0"/>
              <c:showPercent val="1"/>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'apercu-projet'!$P$80:$P$83</c:f>
              <c:strCache>
                <c:ptCount val="4"/>
                <c:pt idx="0">
                  <c:v>Habitats en banco réhabilités</c:v>
                </c:pt>
                <c:pt idx="1">
                  <c:v>Cases nomades fournies</c:v>
                </c:pt>
                <c:pt idx="2">
                  <c:v>Abris d'urgence</c:v>
                </c:pt>
                <c:pt idx="3">
                  <c:v>Don de cash (loyer)</c:v>
                </c:pt>
              </c:strCache>
            </c:strRef>
          </c:cat>
          <c:val>
            <c:numRef>
              <c:f>'apercu-projet'!$S$80:$S$83</c:f>
              <c:numCache>
                <c:formatCode>0%</c:formatCode>
                <c:ptCount val="4"/>
                <c:pt idx="0">
                  <c:v>0.22206596778317567</c:v>
                </c:pt>
                <c:pt idx="1">
                  <c:v>0.34581948350805419</c:v>
                </c:pt>
                <c:pt idx="2">
                  <c:v>0.33495269751981588</c:v>
                </c:pt>
                <c:pt idx="3">
                  <c:v>9.7161851188954235E-2</c:v>
                </c:pt>
              </c:numCache>
            </c:numRef>
          </c:val>
          <c:extLst xmlns:c16r2="http://schemas.microsoft.com/office/drawing/2015/06/chart">
            <c:ext xmlns:c16="http://schemas.microsoft.com/office/drawing/2014/chart" uri="{C3380CC4-5D6E-409C-BE32-E72D297353CC}">
              <c16:uniqueId val="{00000008-3255-48BF-967F-2E5C59CF917A}"/>
            </c:ext>
          </c:extLst>
        </c:ser>
        <c:dLbls>
          <c:showLegendKey val="0"/>
          <c:showVal val="0"/>
          <c:showCatName val="1"/>
          <c:showSerName val="0"/>
          <c:showPercent val="1"/>
          <c:showBubbleSize val="0"/>
          <c:showLeaderLines val="1"/>
        </c:dLbls>
      </c:pie3DChart>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r>
              <a:rPr lang="en-GB" sz="1200" b="1" i="0" baseline="0">
                <a:effectLst/>
              </a:rPr>
              <a:t>Nombre de ménages ayant bénéficié d'une assistance en matière d'abris (réhabilitation d'habitats en banco, fourniture de cases nomades, paiement de loyers ou fourniture d'abris d'urgence) par acteur, 2015-2017</a:t>
            </a:r>
            <a:endParaRPr lang="en-GB" sz="1200">
              <a:effectLst/>
            </a:endParaRPr>
          </a:p>
        </c:rich>
      </c:tx>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rgbClr val="9A340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'apercu-projet'!$A$63:$A$69</c:f>
              <c:strCache>
                <c:ptCount val="7"/>
                <c:pt idx="0">
                  <c:v>ACTED</c:v>
                </c:pt>
                <c:pt idx="1">
                  <c:v>CRL/UNHCR</c:v>
                </c:pt>
                <c:pt idx="2">
                  <c:v>CRS</c:v>
                </c:pt>
                <c:pt idx="3">
                  <c:v>NRC</c:v>
                </c:pt>
                <c:pt idx="4">
                  <c:v>OIM</c:v>
                </c:pt>
                <c:pt idx="5">
                  <c:v>STOP SAHEL/UNHCR</c:v>
                </c:pt>
                <c:pt idx="6">
                  <c:v>TSF/UNHCR (*)</c:v>
                </c:pt>
              </c:strCache>
            </c:strRef>
          </c:cat>
          <c:val>
            <c:numRef>
              <c:f>'apercu-projet'!$B$63:$B$69</c:f>
              <c:numCache>
                <c:formatCode>General</c:formatCode>
                <c:ptCount val="7"/>
                <c:pt idx="0">
                  <c:v>420</c:v>
                </c:pt>
                <c:pt idx="1">
                  <c:v>1783</c:v>
                </c:pt>
                <c:pt idx="2">
                  <c:v>1920</c:v>
                </c:pt>
                <c:pt idx="3">
                  <c:v>1860</c:v>
                </c:pt>
                <c:pt idx="4">
                  <c:v>419</c:v>
                </c:pt>
                <c:pt idx="5">
                  <c:v>450</c:v>
                </c:pt>
                <c:pt idx="6">
                  <c:v>12</c:v>
                </c:pt>
              </c:numCache>
            </c:numRef>
          </c:val>
          <c:extLst xmlns:c16r2="http://schemas.microsoft.com/office/drawing/2015/06/chart">
            <c:ext xmlns:c16="http://schemas.microsoft.com/office/drawing/2014/chart" uri="{C3380CC4-5D6E-409C-BE32-E72D297353CC}">
              <c16:uniqueId val="{00000000-E33D-4ECB-B9B6-9D522276BE7F}"/>
            </c:ext>
          </c:extLst>
        </c:ser>
        <c:dLbls>
          <c:showLegendKey val="0"/>
          <c:showVal val="1"/>
          <c:showCatName val="0"/>
          <c:showSerName val="0"/>
          <c:showPercent val="0"/>
          <c:showBubbleSize val="0"/>
        </c:dLbls>
        <c:gapWidth val="100"/>
        <c:overlap val="-24"/>
        <c:axId val="260947224"/>
        <c:axId val="260950360"/>
      </c:barChart>
      <c:catAx>
        <c:axId val="26094722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950360"/>
        <c:crosses val="autoZero"/>
        <c:auto val="1"/>
        <c:lblAlgn val="ctr"/>
        <c:lblOffset val="100"/>
        <c:noMultiLvlLbl val="0"/>
      </c:catAx>
      <c:valAx>
        <c:axId val="260950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947224"/>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r>
              <a:rPr lang="en-GB" sz="1400"/>
              <a:t>Projets en </a:t>
            </a:r>
            <a:r>
              <a:rPr lang="en-GB" sz="1400" baseline="0"/>
              <a:t> 2017</a:t>
            </a:r>
            <a:r>
              <a:rPr lang="en-GB" sz="1400"/>
              <a:t>, de réabilitation d'habitats et de fournitures de cases nomades (3)</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'apercu-projet'!$B$79</c:f>
              <c:strCache>
                <c:ptCount val="1"/>
                <c:pt idx="0">
                  <c:v>Quantités ciblées</c:v>
                </c:pt>
              </c:strCache>
            </c:strRef>
          </c:tx>
          <c:spPr>
            <a:solidFill>
              <a:srgbClr val="9933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'apercu-projet'!$A$80:$A$82</c:f>
              <c:strCache>
                <c:ptCount val="3"/>
                <c:pt idx="0">
                  <c:v>CRL/UNHCR</c:v>
                </c:pt>
                <c:pt idx="1">
                  <c:v>TSF/UNHCR</c:v>
                </c:pt>
                <c:pt idx="2">
                  <c:v>Stop Sahel/UNHCR</c:v>
                </c:pt>
              </c:strCache>
            </c:strRef>
          </c:cat>
          <c:val>
            <c:numRef>
              <c:f>'apercu-projet'!$B$80:$B$82</c:f>
              <c:numCache>
                <c:formatCode>General</c:formatCode>
                <c:ptCount val="3"/>
                <c:pt idx="0">
                  <c:v>390</c:v>
                </c:pt>
                <c:pt idx="1">
                  <c:v>255</c:v>
                </c:pt>
                <c:pt idx="2">
                  <c:v>200</c:v>
                </c:pt>
              </c:numCache>
            </c:numRef>
          </c:val>
          <c:extLst xmlns:c16r2="http://schemas.microsoft.com/office/drawing/2015/06/chart">
            <c:ext xmlns:c16="http://schemas.microsoft.com/office/drawing/2014/chart" uri="{C3380CC4-5D6E-409C-BE32-E72D297353CC}">
              <c16:uniqueId val="{00000000-4756-43D8-B38A-1A258B369001}"/>
            </c:ext>
          </c:extLst>
        </c:ser>
        <c:ser>
          <c:idx val="1"/>
          <c:order val="1"/>
          <c:tx>
            <c:strRef>
              <c:f>'apercu-projet'!$C$79</c:f>
              <c:strCache>
                <c:ptCount val="1"/>
                <c:pt idx="0">
                  <c:v>Quantitées réalisées</c:v>
                </c:pt>
              </c:strCache>
            </c:strRef>
          </c:tx>
          <c:spPr>
            <a:solidFill>
              <a:srgbClr val="C45D08"/>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'apercu-projet'!$A$80:$A$82</c:f>
              <c:strCache>
                <c:ptCount val="3"/>
                <c:pt idx="0">
                  <c:v>CRL/UNHCR</c:v>
                </c:pt>
                <c:pt idx="1">
                  <c:v>TSF/UNHCR</c:v>
                </c:pt>
                <c:pt idx="2">
                  <c:v>Stop Sahel/UNHCR</c:v>
                </c:pt>
              </c:strCache>
            </c:strRef>
          </c:cat>
          <c:val>
            <c:numRef>
              <c:f>'apercu-projet'!$C$80:$C$82</c:f>
              <c:numCache>
                <c:formatCode>General</c:formatCode>
                <c:ptCount val="3"/>
                <c:pt idx="1">
                  <c:v>12</c:v>
                </c:pt>
              </c:numCache>
            </c:numRef>
          </c:val>
          <c:extLst xmlns:c16r2="http://schemas.microsoft.com/office/drawing/2015/06/chart">
            <c:ext xmlns:c16="http://schemas.microsoft.com/office/drawing/2014/chart" uri="{C3380CC4-5D6E-409C-BE32-E72D297353CC}">
              <c16:uniqueId val="{00000001-4756-43D8-B38A-1A258B369001}"/>
            </c:ext>
          </c:extLst>
        </c:ser>
        <c:dLbls>
          <c:showLegendKey val="0"/>
          <c:showVal val="1"/>
          <c:showCatName val="0"/>
          <c:showSerName val="0"/>
          <c:showPercent val="0"/>
          <c:showBubbleSize val="0"/>
        </c:dLbls>
        <c:gapWidth val="100"/>
        <c:overlap val="-24"/>
        <c:axId val="260832608"/>
        <c:axId val="260832216"/>
      </c:barChart>
      <c:catAx>
        <c:axId val="2608326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832216"/>
        <c:crosses val="autoZero"/>
        <c:auto val="1"/>
        <c:lblAlgn val="ctr"/>
        <c:lblOffset val="100"/>
        <c:noMultiLvlLbl val="0"/>
      </c:catAx>
      <c:valAx>
        <c:axId val="260832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0832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800" b="1"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0</xdr:row>
      <xdr:rowOff>95249</xdr:rowOff>
    </xdr:from>
    <xdr:to>
      <xdr:col>1</xdr:col>
      <xdr:colOff>1527153</xdr:colOff>
      <xdr:row>0</xdr:row>
      <xdr:rowOff>967173</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333" y="95249"/>
          <a:ext cx="2725210" cy="871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228602</xdr:colOff>
      <xdr:row>10</xdr:row>
      <xdr:rowOff>80962</xdr:rowOff>
    </xdr:from>
    <xdr:to>
      <xdr:col>5</xdr:col>
      <xdr:colOff>666751</xdr:colOff>
      <xdr:row>24</xdr:row>
      <xdr:rowOff>157162</xdr:rowOff>
    </xdr:to>
    <xdr:graphicFrame macro="">
      <xdr:nvGraphicFramePr>
        <xdr:cNvPr id="4" name="Chart 3">
          <a:extLst>
            <a:ext uri="{FF2B5EF4-FFF2-40B4-BE49-F238E27FC236}">
              <a16:creationId xmlns:a16="http://schemas.microsoft.com/office/drawing/2014/main" xmlns=""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247649</xdr:colOff>
      <xdr:row>1</xdr:row>
      <xdr:rowOff>71438</xdr:rowOff>
    </xdr:from>
    <xdr:to>
      <xdr:col>15</xdr:col>
      <xdr:colOff>916781</xdr:colOff>
      <xdr:row>27</xdr:row>
      <xdr:rowOff>107155</xdr:rowOff>
    </xdr:to>
    <xdr:graphicFrame macro="">
      <xdr:nvGraphicFramePr>
        <xdr:cNvPr id="2" name="Chart 1">
          <a:extLst>
            <a:ext uri="{FF2B5EF4-FFF2-40B4-BE49-F238E27FC236}">
              <a16:creationId xmlns:a16="http://schemas.microsoft.com/office/drawing/2014/main" xmlns=""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152400</xdr:colOff>
      <xdr:row>26</xdr:row>
      <xdr:rowOff>33337</xdr:rowOff>
    </xdr:from>
    <xdr:to>
      <xdr:col>8</xdr:col>
      <xdr:colOff>409575</xdr:colOff>
      <xdr:row>40</xdr:row>
      <xdr:rowOff>61912</xdr:rowOff>
    </xdr:to>
    <xdr:graphicFrame macro="">
      <xdr:nvGraphicFramePr>
        <xdr:cNvPr id="3" name="Chart 2">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130967</xdr:colOff>
      <xdr:row>29</xdr:row>
      <xdr:rowOff>102392</xdr:rowOff>
    </xdr:from>
    <xdr:to>
      <xdr:col>18</xdr:col>
      <xdr:colOff>721518</xdr:colOff>
      <xdr:row>56</xdr:row>
      <xdr:rowOff>71437</xdr:rowOff>
    </xdr:to>
    <xdr:graphicFrame macro="">
      <xdr:nvGraphicFramePr>
        <xdr:cNvPr id="7" name="Chart 6">
          <a:extLst>
            <a:ext uri="{FF2B5EF4-FFF2-40B4-BE49-F238E27FC236}">
              <a16:creationId xmlns:a16="http://schemas.microsoft.com/office/drawing/2014/main" xmlns=""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41</xdr:row>
      <xdr:rowOff>59531</xdr:rowOff>
    </xdr:from>
    <xdr:to>
      <xdr:col>9</xdr:col>
      <xdr:colOff>581025</xdr:colOff>
      <xdr:row>57</xdr:row>
      <xdr:rowOff>130969</xdr:rowOff>
    </xdr:to>
    <xdr:graphicFrame macro="">
      <xdr:nvGraphicFramePr>
        <xdr:cNvPr id="5" name="Chart 4">
          <a:extLst>
            <a:ext uri="{FF2B5EF4-FFF2-40B4-BE49-F238E27FC236}">
              <a16:creationId xmlns:a16="http://schemas.microsoft.com/office/drawing/2014/main" xmlns=""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92867</xdr:colOff>
      <xdr:row>83</xdr:row>
      <xdr:rowOff>100013</xdr:rowOff>
    </xdr:from>
    <xdr:to>
      <xdr:col>5</xdr:col>
      <xdr:colOff>659606</xdr:colOff>
      <xdr:row>102</xdr:row>
      <xdr:rowOff>104775</xdr:rowOff>
    </xdr:to>
    <xdr:graphicFrame macro="">
      <xdr:nvGraphicFramePr>
        <xdr:cNvPr id="12" name="Chart 11">
          <a:extLst>
            <a:ext uri="{FF2B5EF4-FFF2-40B4-BE49-F238E27FC236}">
              <a16:creationId xmlns:a16="http://schemas.microsoft.com/office/drawing/2014/main" xmlns=""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1614489</xdr:colOff>
      <xdr:row>56</xdr:row>
      <xdr:rowOff>176215</xdr:rowOff>
    </xdr:from>
    <xdr:to>
      <xdr:col>16</xdr:col>
      <xdr:colOff>261937</xdr:colOff>
      <xdr:row>73</xdr:row>
      <xdr:rowOff>47626</xdr:rowOff>
    </xdr:to>
    <xdr:graphicFrame macro="">
      <xdr:nvGraphicFramePr>
        <xdr:cNvPr id="13" name="Chart 12">
          <a:extLst>
            <a:ext uri="{FF2B5EF4-FFF2-40B4-BE49-F238E27FC236}">
              <a16:creationId xmlns:a16="http://schemas.microsoft.com/office/drawing/2014/main" xmlns="" id="{00000000-0008-0000-0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323850</xdr:colOff>
      <xdr:row>58</xdr:row>
      <xdr:rowOff>0</xdr:rowOff>
    </xdr:from>
    <xdr:to>
      <xdr:col>10</xdr:col>
      <xdr:colOff>1143000</xdr:colOff>
      <xdr:row>73</xdr:row>
      <xdr:rowOff>9525</xdr:rowOff>
    </xdr:to>
    <xdr:graphicFrame macro="">
      <xdr:nvGraphicFramePr>
        <xdr:cNvPr id="15" name="Chart 14">
          <a:extLst>
            <a:ext uri="{FF2B5EF4-FFF2-40B4-BE49-F238E27FC236}">
              <a16:creationId xmlns:a16="http://schemas.microsoft.com/office/drawing/2014/main" xmlns="" id="{00000000-0008-0000-02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323850</xdr:colOff>
      <xdr:row>73</xdr:row>
      <xdr:rowOff>159542</xdr:rowOff>
    </xdr:from>
    <xdr:to>
      <xdr:col>12</xdr:col>
      <xdr:colOff>1512094</xdr:colOff>
      <xdr:row>96</xdr:row>
      <xdr:rowOff>11905</xdr:rowOff>
    </xdr:to>
    <xdr:graphicFrame macro="">
      <xdr:nvGraphicFramePr>
        <xdr:cNvPr id="17" name="Chart 16">
          <a:extLst>
            <a:ext uri="{FF2B5EF4-FFF2-40B4-BE49-F238E27FC236}">
              <a16:creationId xmlns:a16="http://schemas.microsoft.com/office/drawing/2014/main" xmlns="" id="{00000000-0008-0000-02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1869281</xdr:colOff>
      <xdr:row>74</xdr:row>
      <xdr:rowOff>166687</xdr:rowOff>
    </xdr:from>
    <xdr:to>
      <xdr:col>14</xdr:col>
      <xdr:colOff>1202530</xdr:colOff>
      <xdr:row>90</xdr:row>
      <xdr:rowOff>8333</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0.27344</cdr:x>
      <cdr:y>0.50217</cdr:y>
    </cdr:from>
    <cdr:to>
      <cdr:x>0.39844</cdr:x>
      <cdr:y>0.57162</cdr:y>
    </cdr:to>
    <cdr:sp macro="" textlink="">
      <cdr:nvSpPr>
        <cdr:cNvPr id="2" name="TextBox 1"/>
        <cdr:cNvSpPr txBox="1"/>
      </cdr:nvSpPr>
      <cdr:spPr>
        <a:xfrm xmlns:a="http://schemas.openxmlformats.org/drawingml/2006/main">
          <a:off x="1250158" y="1377555"/>
          <a:ext cx="571500"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1747</a:t>
          </a:r>
        </a:p>
      </cdr:txBody>
    </cdr:sp>
  </cdr:relSizeAnchor>
  <cdr:relSizeAnchor xmlns:cdr="http://schemas.openxmlformats.org/drawingml/2006/chartDrawing">
    <cdr:from>
      <cdr:x>0.59444</cdr:x>
      <cdr:y>0.46991</cdr:y>
    </cdr:from>
    <cdr:to>
      <cdr:x>0.71944</cdr:x>
      <cdr:y>0.53935</cdr:y>
    </cdr:to>
    <cdr:sp macro="" textlink="">
      <cdr:nvSpPr>
        <cdr:cNvPr id="3" name="TextBox 1"/>
        <cdr:cNvSpPr txBox="1"/>
      </cdr:nvSpPr>
      <cdr:spPr>
        <a:xfrm xmlns:a="http://schemas.openxmlformats.org/drawingml/2006/main">
          <a:off x="2717800" y="1289050"/>
          <a:ext cx="571500"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100"/>
            <a:t>1737</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7"/>
  <sheetViews>
    <sheetView topLeftCell="H1" workbookViewId="0">
      <selection activeCell="K5" sqref="K5"/>
    </sheetView>
  </sheetViews>
  <sheetFormatPr defaultColWidth="9.109375" defaultRowHeight="14.4" x14ac:dyDescent="0.3"/>
  <cols>
    <col min="2" max="2" width="12.44140625" customWidth="1"/>
    <col min="3" max="3" width="13.33203125" customWidth="1"/>
    <col min="4" max="4" width="10.109375" customWidth="1"/>
    <col min="6" max="6" width="127.6640625" bestFit="1" customWidth="1"/>
    <col min="7" max="7" width="112.5546875" customWidth="1"/>
    <col min="8" max="8" width="49" customWidth="1"/>
    <col min="9" max="10" width="9.109375" style="11"/>
    <col min="11" max="11" width="11.44140625" customWidth="1"/>
    <col min="12" max="12" width="15.5546875" customWidth="1"/>
    <col min="13" max="13" width="12.109375" customWidth="1"/>
    <col min="14" max="14" width="18.88671875" customWidth="1"/>
    <col min="15" max="15" width="17" customWidth="1"/>
  </cols>
  <sheetData>
    <row r="2" spans="2:15" x14ac:dyDescent="0.3">
      <c r="B2" s="16" t="s">
        <v>0</v>
      </c>
      <c r="C2" s="17" t="s">
        <v>1</v>
      </c>
      <c r="D2" s="18" t="s">
        <v>2</v>
      </c>
      <c r="E2" s="11"/>
      <c r="F2" s="19" t="s">
        <v>3</v>
      </c>
      <c r="G2" s="20" t="s">
        <v>4</v>
      </c>
      <c r="H2" s="21" t="s">
        <v>5</v>
      </c>
      <c r="I2" s="26"/>
      <c r="J2" s="27" t="s">
        <v>6</v>
      </c>
      <c r="K2" s="22" t="s">
        <v>7</v>
      </c>
      <c r="L2" s="23" t="s">
        <v>8</v>
      </c>
      <c r="M2" s="24" t="s">
        <v>9</v>
      </c>
      <c r="N2" s="25" t="s">
        <v>10</v>
      </c>
      <c r="O2" s="11" t="s">
        <v>11</v>
      </c>
    </row>
    <row r="3" spans="2:15" x14ac:dyDescent="0.3">
      <c r="B3" s="11" t="s">
        <v>12</v>
      </c>
      <c r="C3" s="8" t="s">
        <v>13</v>
      </c>
      <c r="D3" s="8" t="s">
        <v>14</v>
      </c>
      <c r="E3" s="11"/>
      <c r="F3" s="11" t="s">
        <v>15</v>
      </c>
      <c r="G3" s="11" t="s">
        <v>16</v>
      </c>
      <c r="H3" s="11" t="s">
        <v>17</v>
      </c>
      <c r="I3" s="2"/>
      <c r="J3" s="2"/>
      <c r="K3" s="3" t="s">
        <v>18</v>
      </c>
      <c r="L3" s="3" t="s">
        <v>19</v>
      </c>
      <c r="M3" s="3" t="s">
        <v>20</v>
      </c>
      <c r="N3" s="3" t="s">
        <v>21</v>
      </c>
      <c r="O3" s="3" t="s">
        <v>22</v>
      </c>
    </row>
    <row r="4" spans="2:15" x14ac:dyDescent="0.3">
      <c r="B4" s="11" t="s">
        <v>23</v>
      </c>
      <c r="C4" s="8" t="s">
        <v>24</v>
      </c>
      <c r="D4" s="8" t="s">
        <v>25</v>
      </c>
      <c r="E4" s="11"/>
      <c r="F4" s="11" t="s">
        <v>26</v>
      </c>
      <c r="G4" s="11" t="s">
        <v>27</v>
      </c>
      <c r="H4" s="11" t="s">
        <v>28</v>
      </c>
      <c r="J4" s="12"/>
      <c r="K4" s="3" t="s">
        <v>29</v>
      </c>
      <c r="L4" s="3" t="s">
        <v>30</v>
      </c>
      <c r="M4" s="3" t="s">
        <v>31</v>
      </c>
      <c r="N4" s="3" t="s">
        <v>32</v>
      </c>
      <c r="O4" s="3" t="s">
        <v>33</v>
      </c>
    </row>
    <row r="5" spans="2:15" x14ac:dyDescent="0.3">
      <c r="B5" s="11" t="s">
        <v>34</v>
      </c>
      <c r="C5" s="6" t="s">
        <v>35</v>
      </c>
      <c r="D5" s="6" t="s">
        <v>36</v>
      </c>
      <c r="E5" s="11"/>
      <c r="F5" s="11" t="s">
        <v>37</v>
      </c>
      <c r="G5" s="11" t="s">
        <v>38</v>
      </c>
      <c r="H5" s="12" t="s">
        <v>39</v>
      </c>
      <c r="J5" s="28" t="s">
        <v>40</v>
      </c>
      <c r="K5" s="3" t="s">
        <v>41</v>
      </c>
      <c r="L5" s="3" t="s">
        <v>42</v>
      </c>
      <c r="M5" s="3" t="s">
        <v>43</v>
      </c>
      <c r="N5" s="3" t="s">
        <v>44</v>
      </c>
      <c r="O5" s="3" t="s">
        <v>45</v>
      </c>
    </row>
    <row r="6" spans="2:15" x14ac:dyDescent="0.3">
      <c r="B6" s="11" t="s">
        <v>46</v>
      </c>
      <c r="C6" s="9" t="s">
        <v>47</v>
      </c>
      <c r="D6" s="8" t="s">
        <v>48</v>
      </c>
      <c r="E6" s="11"/>
      <c r="F6" s="11" t="s">
        <v>49</v>
      </c>
      <c r="G6" s="11" t="s">
        <v>50</v>
      </c>
      <c r="H6" s="53" t="s">
        <v>51</v>
      </c>
      <c r="I6" s="12"/>
      <c r="J6" s="12"/>
      <c r="K6" s="3"/>
      <c r="L6" s="3" t="s">
        <v>52</v>
      </c>
      <c r="M6" s="3" t="s">
        <v>53</v>
      </c>
      <c r="N6" s="3" t="s">
        <v>54</v>
      </c>
      <c r="O6" s="3" t="s">
        <v>55</v>
      </c>
    </row>
    <row r="7" spans="2:15" x14ac:dyDescent="0.3">
      <c r="B7" s="11" t="s">
        <v>56</v>
      </c>
      <c r="C7" s="6" t="s">
        <v>57</v>
      </c>
      <c r="D7" s="7" t="s">
        <v>58</v>
      </c>
      <c r="E7" s="11"/>
      <c r="F7" s="11" t="s">
        <v>59</v>
      </c>
      <c r="G7" s="11" t="s">
        <v>60</v>
      </c>
      <c r="H7" s="12" t="s">
        <v>61</v>
      </c>
      <c r="I7" s="2"/>
      <c r="J7" s="2"/>
      <c r="K7" s="11"/>
      <c r="L7" s="11"/>
      <c r="M7" s="3" t="s">
        <v>62</v>
      </c>
      <c r="N7" s="3" t="s">
        <v>63</v>
      </c>
      <c r="O7" s="3" t="s">
        <v>64</v>
      </c>
    </row>
    <row r="8" spans="2:15" x14ac:dyDescent="0.3">
      <c r="B8" s="11" t="s">
        <v>65</v>
      </c>
      <c r="C8" s="9" t="s">
        <v>66</v>
      </c>
      <c r="D8" s="7" t="s">
        <v>35</v>
      </c>
      <c r="E8" s="11"/>
      <c r="F8" s="11" t="s">
        <v>67</v>
      </c>
      <c r="G8" s="11" t="s">
        <v>68</v>
      </c>
      <c r="H8" s="11"/>
      <c r="K8" s="11"/>
      <c r="L8" s="11"/>
      <c r="M8" s="3" t="s">
        <v>69</v>
      </c>
      <c r="N8" s="11"/>
      <c r="O8" s="11"/>
    </row>
    <row r="9" spans="2:15" x14ac:dyDescent="0.3">
      <c r="B9" s="11" t="s">
        <v>70</v>
      </c>
      <c r="C9" s="8" t="s">
        <v>71</v>
      </c>
      <c r="D9" s="7" t="s">
        <v>72</v>
      </c>
      <c r="E9" s="11"/>
      <c r="F9" s="11" t="s">
        <v>73</v>
      </c>
      <c r="G9" s="11" t="s">
        <v>74</v>
      </c>
      <c r="H9" s="11"/>
      <c r="K9" s="11"/>
      <c r="L9" s="11"/>
      <c r="M9" s="3" t="s">
        <v>75</v>
      </c>
      <c r="N9" s="11"/>
      <c r="O9" s="11"/>
    </row>
    <row r="10" spans="2:15" x14ac:dyDescent="0.3">
      <c r="B10" s="11" t="s">
        <v>76</v>
      </c>
      <c r="C10" s="8" t="s">
        <v>77</v>
      </c>
      <c r="D10" s="7" t="s">
        <v>78</v>
      </c>
      <c r="E10" s="11"/>
      <c r="F10" s="11"/>
      <c r="G10" s="11" t="s">
        <v>79</v>
      </c>
      <c r="H10" s="12"/>
      <c r="I10" s="12"/>
      <c r="J10" s="12"/>
      <c r="K10" s="11"/>
      <c r="L10" s="11"/>
      <c r="M10" s="3" t="s">
        <v>80</v>
      </c>
      <c r="N10" s="11"/>
      <c r="O10" s="11"/>
    </row>
    <row r="11" spans="2:15" x14ac:dyDescent="0.3">
      <c r="B11" s="11" t="s">
        <v>81</v>
      </c>
      <c r="C11" s="8" t="s">
        <v>82</v>
      </c>
      <c r="D11" s="7" t="s">
        <v>83</v>
      </c>
      <c r="E11" s="11"/>
      <c r="F11" s="11"/>
      <c r="G11" s="11"/>
      <c r="H11" s="11"/>
      <c r="K11" s="11"/>
      <c r="L11" s="11"/>
      <c r="M11" s="11"/>
      <c r="N11" s="11"/>
      <c r="O11" s="11"/>
    </row>
    <row r="12" spans="2:15" x14ac:dyDescent="0.3">
      <c r="B12" s="11" t="s">
        <v>84</v>
      </c>
      <c r="C12" s="6" t="s">
        <v>85</v>
      </c>
      <c r="D12" s="7" t="s">
        <v>77</v>
      </c>
      <c r="E12" s="11"/>
      <c r="F12" s="11"/>
      <c r="G12" s="11"/>
      <c r="H12" s="11"/>
      <c r="K12" s="11"/>
      <c r="L12" s="11"/>
      <c r="M12" s="11"/>
      <c r="N12" s="11"/>
      <c r="O12" s="11"/>
    </row>
    <row r="13" spans="2:15" x14ac:dyDescent="0.3">
      <c r="B13" s="11" t="s">
        <v>86</v>
      </c>
      <c r="C13" s="8"/>
      <c r="D13" s="7" t="s">
        <v>87</v>
      </c>
      <c r="E13" s="11"/>
      <c r="F13" s="11"/>
      <c r="G13" s="11"/>
      <c r="H13" s="11"/>
      <c r="K13" s="11"/>
      <c r="L13" s="11"/>
      <c r="M13" s="11"/>
      <c r="N13" s="11"/>
      <c r="O13" s="11"/>
    </row>
    <row r="14" spans="2:15" x14ac:dyDescent="0.3">
      <c r="B14" s="11" t="s">
        <v>88</v>
      </c>
      <c r="C14" s="9"/>
      <c r="D14" s="11"/>
      <c r="E14" s="11"/>
      <c r="F14" s="11"/>
      <c r="G14" s="11"/>
      <c r="H14" s="11"/>
      <c r="K14" s="11"/>
      <c r="L14" s="11"/>
      <c r="M14" s="11"/>
      <c r="N14" s="11"/>
      <c r="O14" s="11"/>
    </row>
    <row r="15" spans="2:15" x14ac:dyDescent="0.3">
      <c r="B15" s="11"/>
      <c r="C15" s="9"/>
      <c r="D15" s="11"/>
      <c r="E15" s="11"/>
      <c r="F15" s="11"/>
      <c r="G15" s="11"/>
      <c r="H15" s="11"/>
      <c r="K15" s="11"/>
      <c r="L15" s="11"/>
      <c r="M15" s="11"/>
      <c r="N15" s="11"/>
      <c r="O15" s="11"/>
    </row>
    <row r="16" spans="2:15" x14ac:dyDescent="0.3">
      <c r="B16" s="11"/>
      <c r="C16" s="9"/>
      <c r="D16" s="11"/>
      <c r="E16" s="11"/>
      <c r="F16" s="11"/>
      <c r="G16" s="11"/>
      <c r="H16" s="11"/>
      <c r="K16" s="11"/>
      <c r="L16" s="11"/>
      <c r="M16" s="11"/>
      <c r="N16" s="11"/>
      <c r="O16" s="11"/>
    </row>
    <row r="17" spans="3:3" x14ac:dyDescent="0.3">
      <c r="C17" s="8"/>
    </row>
  </sheetData>
  <dataValidations count="1">
    <dataValidation type="list" allowBlank="1" showInputMessage="1" showErrorMessage="1" sqref="J12">
      <formula1>REGION</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DC190"/>
  <sheetViews>
    <sheetView topLeftCell="A10" zoomScale="89" zoomScaleNormal="89" workbookViewId="0">
      <pane xSplit="1" ySplit="4" topLeftCell="B101" activePane="bottomRight" state="frozen"/>
      <selection pane="topRight" activeCell="B10" sqref="B10"/>
      <selection pane="bottomLeft" activeCell="A14" sqref="A14"/>
      <selection pane="bottomRight" activeCell="M79" sqref="M79:M153"/>
    </sheetView>
  </sheetViews>
  <sheetFormatPr defaultColWidth="9.109375" defaultRowHeight="15.6" x14ac:dyDescent="0.3"/>
  <cols>
    <col min="1" max="1" width="18.44140625" style="79" customWidth="1"/>
    <col min="2" max="2" width="24.33203125" style="79" customWidth="1"/>
    <col min="3" max="3" width="56.44140625" style="11" customWidth="1"/>
    <col min="4" max="4" width="16" style="98" customWidth="1"/>
    <col min="5" max="5" width="69.44140625" style="11" customWidth="1"/>
    <col min="6" max="6" width="64.33203125" style="11" customWidth="1"/>
    <col min="7" max="7" width="31.88671875" style="11" customWidth="1"/>
    <col min="8" max="8" width="12.109375" style="11" customWidth="1"/>
    <col min="9" max="9" width="15.5546875" style="11" customWidth="1"/>
    <col min="10" max="10" width="17.5546875" style="11" customWidth="1"/>
    <col min="11" max="11" width="20.6640625" style="11" customWidth="1"/>
    <col min="12" max="12" width="15.88671875" style="98" customWidth="1"/>
    <col min="13" max="13" width="16.6640625" style="98" customWidth="1"/>
    <col min="14" max="14" width="17.33203125" style="11" customWidth="1"/>
    <col min="15" max="15" width="14.88671875" style="11" customWidth="1"/>
    <col min="16" max="16" width="8.33203125" style="2" customWidth="1"/>
    <col min="17" max="17" width="8.6640625" style="11" customWidth="1"/>
    <col min="18" max="18" width="8.88671875" style="11" customWidth="1"/>
    <col min="19" max="20" width="9.33203125" style="11" customWidth="1"/>
    <col min="21" max="21" width="9.88671875" style="11" customWidth="1"/>
    <col min="22" max="22" width="10.109375" style="2" customWidth="1"/>
    <col min="23" max="23" width="9.109375" style="11" customWidth="1"/>
    <col min="24" max="24" width="9.5546875" style="11" customWidth="1"/>
    <col min="25" max="25" width="9.109375" style="66"/>
    <col min="26" max="27" width="9.109375" style="12"/>
    <col min="28" max="28" width="9.109375" style="67"/>
    <col min="29" max="30" width="9.109375" style="12"/>
    <col min="31" max="31" width="9.109375" style="71"/>
    <col min="32" max="32" width="73.44140625" style="12" customWidth="1"/>
    <col min="33" max="61" width="9.109375" style="12"/>
    <col min="62" max="91" width="9.109375" style="1"/>
    <col min="92" max="16384" width="9.109375" style="11"/>
  </cols>
  <sheetData>
    <row r="1" spans="1:107" ht="83.25" customHeight="1" x14ac:dyDescent="0.6">
      <c r="A1" s="82"/>
      <c r="B1" s="81"/>
      <c r="C1" s="40"/>
      <c r="D1" s="95"/>
      <c r="E1" s="58" t="s">
        <v>89</v>
      </c>
      <c r="F1" s="41" t="s">
        <v>90</v>
      </c>
      <c r="G1" s="42"/>
      <c r="H1" s="42"/>
      <c r="I1" s="42"/>
      <c r="J1" s="42"/>
      <c r="K1" s="42"/>
      <c r="L1" s="95"/>
      <c r="M1" s="95"/>
      <c r="N1" s="40"/>
      <c r="O1" s="40"/>
      <c r="P1" s="59"/>
      <c r="Q1" s="40"/>
      <c r="R1" s="40"/>
      <c r="S1" s="40"/>
      <c r="T1" s="40"/>
      <c r="U1" s="40"/>
      <c r="V1" s="59"/>
      <c r="W1" s="40"/>
      <c r="X1" s="43"/>
      <c r="Y1" s="60"/>
      <c r="Z1" s="10"/>
      <c r="AA1" s="10"/>
      <c r="AC1" s="10"/>
      <c r="AD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row>
    <row r="2" spans="1:107" ht="31.5" customHeight="1" x14ac:dyDescent="0.55000000000000004">
      <c r="A2" s="80"/>
      <c r="C2" s="38" t="s">
        <v>91</v>
      </c>
      <c r="D2" s="143"/>
      <c r="E2" s="34"/>
      <c r="F2" s="34"/>
      <c r="G2" s="35"/>
      <c r="H2" s="35"/>
      <c r="I2" s="36"/>
      <c r="J2" s="33"/>
      <c r="K2" s="33"/>
      <c r="L2" s="96"/>
      <c r="M2" s="96"/>
      <c r="N2" s="33"/>
      <c r="O2" s="10"/>
      <c r="P2" s="60"/>
      <c r="Q2" s="10"/>
      <c r="R2" s="10"/>
      <c r="S2" s="10"/>
      <c r="T2" s="10"/>
      <c r="U2" s="10"/>
      <c r="V2" s="60"/>
      <c r="W2" s="10"/>
      <c r="X2" s="44"/>
      <c r="Y2" s="60"/>
      <c r="Z2" s="10"/>
      <c r="AA2" s="10"/>
      <c r="AC2" s="10"/>
      <c r="AD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row>
    <row r="3" spans="1:107" ht="31.5" customHeight="1" x14ac:dyDescent="0.55000000000000004">
      <c r="A3" s="80" t="s">
        <v>92</v>
      </c>
      <c r="C3" s="38" t="s">
        <v>93</v>
      </c>
      <c r="D3" s="143"/>
      <c r="E3" s="34"/>
      <c r="F3" s="34"/>
      <c r="G3" s="35"/>
      <c r="H3" s="35"/>
      <c r="I3" s="36"/>
      <c r="J3" s="33"/>
      <c r="K3" s="33"/>
      <c r="L3" s="96"/>
      <c r="M3" s="96"/>
      <c r="N3" s="33"/>
      <c r="O3" s="10"/>
      <c r="P3" s="60"/>
      <c r="Q3" s="10"/>
      <c r="R3" s="10"/>
      <c r="S3" s="10"/>
      <c r="T3" s="10"/>
      <c r="U3" s="10"/>
      <c r="V3" s="60"/>
      <c r="W3" s="10"/>
      <c r="X3" s="44"/>
      <c r="Y3" s="60"/>
      <c r="Z3" s="10"/>
      <c r="AA3" s="10"/>
      <c r="AC3" s="10"/>
      <c r="AD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row>
    <row r="4" spans="1:107" ht="36.75" customHeight="1" x14ac:dyDescent="0.55000000000000004">
      <c r="A4" s="80"/>
      <c r="C4" s="38" t="s">
        <v>94</v>
      </c>
      <c r="D4" s="143"/>
      <c r="E4" s="37"/>
      <c r="F4" s="37"/>
      <c r="G4" s="33"/>
      <c r="H4" s="33"/>
      <c r="I4" s="36"/>
      <c r="J4" s="33"/>
      <c r="K4" s="33"/>
      <c r="L4" s="96"/>
      <c r="M4" s="96"/>
      <c r="N4" s="33"/>
      <c r="O4" s="10"/>
      <c r="P4" s="60"/>
      <c r="Q4" s="10"/>
      <c r="R4" s="10"/>
      <c r="S4" s="10"/>
      <c r="T4" s="10"/>
      <c r="U4" s="10"/>
      <c r="V4" s="60"/>
      <c r="W4" s="10"/>
      <c r="X4" s="44"/>
      <c r="Y4" s="60"/>
      <c r="Z4" s="10"/>
      <c r="AA4" s="10"/>
      <c r="AC4" s="10"/>
      <c r="AD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row>
    <row r="5" spans="1:107" s="4" customFormat="1" ht="15" customHeight="1" x14ac:dyDescent="0.3">
      <c r="A5" s="78"/>
      <c r="B5" s="77"/>
      <c r="C5" s="14"/>
      <c r="D5" s="230"/>
      <c r="E5" s="14"/>
      <c r="F5" s="14"/>
      <c r="G5" s="14"/>
      <c r="H5" s="14"/>
      <c r="I5" s="14"/>
      <c r="J5" s="14"/>
      <c r="K5" s="14"/>
      <c r="L5" s="230"/>
      <c r="M5" s="230"/>
      <c r="N5" s="14"/>
      <c r="O5" s="14"/>
      <c r="P5" s="15"/>
      <c r="Q5" s="15"/>
      <c r="R5" s="15"/>
      <c r="S5" s="15"/>
      <c r="T5" s="15"/>
      <c r="U5" s="15"/>
      <c r="V5" s="15"/>
      <c r="W5" s="15"/>
      <c r="X5" s="45"/>
      <c r="Y5" s="63"/>
      <c r="Z5" s="13"/>
      <c r="AA5" s="13"/>
      <c r="AB5" s="68"/>
      <c r="AC5" s="13"/>
      <c r="AD5" s="13"/>
      <c r="AE5" s="72"/>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row>
    <row r="6" spans="1:107" s="4" customFormat="1" ht="15" customHeight="1" x14ac:dyDescent="0.3">
      <c r="A6" s="78"/>
      <c r="B6" s="77"/>
      <c r="C6" s="372"/>
      <c r="D6" s="229"/>
      <c r="E6" s="31"/>
      <c r="F6" s="31"/>
      <c r="G6" s="31"/>
      <c r="H6" s="31"/>
      <c r="I6" s="31"/>
      <c r="J6" s="31"/>
      <c r="K6" s="31"/>
      <c r="L6" s="97"/>
      <c r="M6" s="97"/>
      <c r="N6" s="31"/>
      <c r="O6" s="31"/>
      <c r="P6" s="61"/>
      <c r="Q6" s="31"/>
      <c r="R6" s="31"/>
      <c r="S6" s="31"/>
      <c r="T6" s="31"/>
      <c r="U6" s="31"/>
      <c r="V6" s="61"/>
      <c r="W6" s="31"/>
      <c r="X6" s="46"/>
      <c r="Y6" s="64"/>
      <c r="Z6" s="30"/>
      <c r="AA6" s="30"/>
      <c r="AB6" s="69"/>
      <c r="AC6" s="30"/>
      <c r="AD6" s="30"/>
      <c r="AE6" s="7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row>
    <row r="7" spans="1:107" s="4" customFormat="1" ht="15" customHeight="1" x14ac:dyDescent="0.3">
      <c r="A7" s="78"/>
      <c r="B7" s="77"/>
      <c r="C7" s="373"/>
      <c r="D7" s="230"/>
      <c r="E7" s="57" t="s">
        <v>95</v>
      </c>
      <c r="F7" s="32"/>
      <c r="G7" s="32"/>
      <c r="H7" s="32"/>
      <c r="I7" s="32"/>
      <c r="J7" s="32"/>
      <c r="K7" s="32"/>
      <c r="L7" s="97"/>
      <c r="M7" s="97"/>
      <c r="N7" s="32"/>
      <c r="O7" s="32"/>
      <c r="P7" s="62"/>
      <c r="Q7" s="32"/>
      <c r="R7" s="32"/>
      <c r="S7" s="32"/>
      <c r="T7" s="32"/>
      <c r="U7" s="32"/>
      <c r="V7" s="62"/>
      <c r="W7" s="32"/>
      <c r="X7" s="47"/>
      <c r="Y7" s="65"/>
      <c r="Z7" s="29"/>
      <c r="AA7" s="29"/>
      <c r="AB7" s="70"/>
      <c r="AC7" s="29"/>
      <c r="AD7" s="29"/>
      <c r="AE7" s="7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row>
    <row r="8" spans="1:107" s="4" customFormat="1" ht="15" customHeight="1" x14ac:dyDescent="0.35">
      <c r="A8" s="78"/>
      <c r="B8" s="77"/>
      <c r="C8" s="14"/>
      <c r="D8" s="230"/>
      <c r="E8" s="48" t="s">
        <v>96</v>
      </c>
      <c r="F8" s="39"/>
      <c r="G8" s="39"/>
      <c r="H8" s="39"/>
      <c r="I8" s="39"/>
      <c r="J8" s="39"/>
      <c r="K8" s="39"/>
      <c r="L8" s="97"/>
      <c r="M8" s="97"/>
      <c r="N8" s="32"/>
      <c r="O8" s="32"/>
      <c r="P8" s="62"/>
      <c r="Q8" s="32"/>
      <c r="R8" s="32"/>
      <c r="S8" s="32"/>
      <c r="T8" s="32"/>
      <c r="U8" s="32"/>
      <c r="V8" s="62"/>
      <c r="W8" s="32"/>
      <c r="X8" s="47"/>
      <c r="Y8" s="65"/>
      <c r="Z8" s="29"/>
      <c r="AA8" s="29"/>
      <c r="AB8" s="70"/>
      <c r="AC8" s="29"/>
      <c r="AD8" s="29"/>
      <c r="AE8" s="7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row>
    <row r="9" spans="1:107" s="4" customFormat="1" ht="15" customHeight="1" x14ac:dyDescent="0.35">
      <c r="A9" s="78"/>
      <c r="B9" s="77"/>
      <c r="C9" s="14"/>
      <c r="D9" s="230"/>
      <c r="E9" s="48" t="s">
        <v>97</v>
      </c>
      <c r="F9" s="39"/>
      <c r="G9" s="39"/>
      <c r="H9" s="39"/>
      <c r="I9" s="39"/>
      <c r="J9" s="39"/>
      <c r="K9" s="39"/>
      <c r="L9" s="97"/>
      <c r="M9" s="97"/>
      <c r="N9" s="32"/>
      <c r="O9" s="32"/>
      <c r="P9" s="62"/>
      <c r="Q9" s="32"/>
      <c r="R9" s="32"/>
      <c r="S9" s="32"/>
      <c r="T9" s="32"/>
      <c r="U9" s="32"/>
      <c r="V9" s="62"/>
      <c r="W9" s="32"/>
      <c r="X9" s="47"/>
      <c r="Y9" s="65"/>
      <c r="Z9" s="29"/>
      <c r="AA9" s="29"/>
      <c r="AB9" s="70"/>
      <c r="AC9" s="29"/>
      <c r="AD9" s="29"/>
      <c r="AE9" s="7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row>
    <row r="10" spans="1:107" s="4" customFormat="1" ht="15" customHeight="1" thickBot="1" x14ac:dyDescent="0.35">
      <c r="A10" s="78"/>
      <c r="B10" s="77"/>
      <c r="C10" s="14"/>
      <c r="D10" s="230"/>
      <c r="E10" s="32"/>
      <c r="F10" s="32"/>
      <c r="G10" s="32"/>
      <c r="H10" s="32"/>
      <c r="I10" s="32"/>
      <c r="J10" s="32"/>
      <c r="K10" s="32"/>
      <c r="L10" s="97"/>
      <c r="M10" s="97"/>
      <c r="N10" s="32"/>
      <c r="O10" s="32"/>
      <c r="P10" s="62"/>
      <c r="Q10" s="32"/>
      <c r="R10" s="32"/>
      <c r="S10" s="32"/>
      <c r="T10" s="32"/>
      <c r="U10" s="32"/>
      <c r="V10" s="62"/>
      <c r="W10" s="32"/>
      <c r="X10" s="47"/>
      <c r="Y10" s="65"/>
      <c r="Z10" s="29"/>
      <c r="AA10" s="29"/>
      <c r="AB10" s="70"/>
      <c r="AC10" s="29"/>
      <c r="AD10" s="29"/>
      <c r="AE10" s="7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row>
    <row r="11" spans="1:107" s="52" customFormat="1" ht="27" customHeight="1" thickBot="1" x14ac:dyDescent="0.35">
      <c r="A11" s="374" t="s">
        <v>98</v>
      </c>
      <c r="B11" s="374"/>
      <c r="C11" s="375" t="s">
        <v>99</v>
      </c>
      <c r="D11" s="376"/>
      <c r="E11" s="376"/>
      <c r="F11" s="376"/>
      <c r="G11" s="376"/>
      <c r="H11" s="377"/>
      <c r="I11" s="378" t="s">
        <v>100</v>
      </c>
      <c r="J11" s="378"/>
      <c r="K11" s="378"/>
      <c r="L11" s="378"/>
      <c r="M11" s="378"/>
      <c r="N11" s="379" t="s">
        <v>101</v>
      </c>
      <c r="O11" s="379"/>
      <c r="P11" s="368" t="s">
        <v>102</v>
      </c>
      <c r="Q11" s="369"/>
      <c r="R11" s="369"/>
      <c r="S11" s="369"/>
      <c r="T11" s="369"/>
      <c r="U11" s="369"/>
      <c r="V11" s="369"/>
      <c r="W11" s="369"/>
      <c r="X11" s="369"/>
      <c r="Y11" s="369"/>
      <c r="Z11" s="369"/>
      <c r="AA11" s="369"/>
      <c r="AB11" s="369"/>
      <c r="AC11" s="369"/>
      <c r="AD11" s="369"/>
      <c r="AE11" s="369"/>
      <c r="AF11" s="354" t="s">
        <v>103</v>
      </c>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row>
    <row r="12" spans="1:107" s="4" customFormat="1" ht="15" customHeight="1" thickBot="1" x14ac:dyDescent="0.35">
      <c r="A12" s="357" t="s">
        <v>104</v>
      </c>
      <c r="B12" s="357" t="s">
        <v>105</v>
      </c>
      <c r="C12" s="359" t="s">
        <v>106</v>
      </c>
      <c r="D12" s="361" t="s">
        <v>107</v>
      </c>
      <c r="E12" s="363" t="s">
        <v>108</v>
      </c>
      <c r="F12" s="363" t="s">
        <v>4</v>
      </c>
      <c r="G12" s="363" t="s">
        <v>5</v>
      </c>
      <c r="H12" s="364" t="s">
        <v>109</v>
      </c>
      <c r="I12" s="366" t="s">
        <v>6</v>
      </c>
      <c r="J12" s="370" t="s">
        <v>110</v>
      </c>
      <c r="K12" s="370" t="s">
        <v>111</v>
      </c>
      <c r="L12" s="370" t="s">
        <v>112</v>
      </c>
      <c r="M12" s="370" t="s">
        <v>113</v>
      </c>
      <c r="N12" s="349" t="s">
        <v>114</v>
      </c>
      <c r="O12" s="349" t="s">
        <v>115</v>
      </c>
      <c r="P12" s="351" t="s">
        <v>116</v>
      </c>
      <c r="Q12" s="352"/>
      <c r="R12" s="353"/>
      <c r="S12" s="351" t="s">
        <v>117</v>
      </c>
      <c r="T12" s="352"/>
      <c r="U12" s="353"/>
      <c r="V12" s="351" t="s">
        <v>118</v>
      </c>
      <c r="W12" s="352"/>
      <c r="X12" s="353"/>
      <c r="Y12" s="346" t="s">
        <v>119</v>
      </c>
      <c r="Z12" s="347"/>
      <c r="AA12" s="348"/>
      <c r="AB12" s="351" t="s">
        <v>120</v>
      </c>
      <c r="AC12" s="352"/>
      <c r="AD12" s="352"/>
      <c r="AE12" s="352"/>
      <c r="AF12" s="355"/>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row>
    <row r="13" spans="1:107" s="74" customFormat="1" ht="120.75" customHeight="1" x14ac:dyDescent="0.35">
      <c r="A13" s="358"/>
      <c r="B13" s="358"/>
      <c r="C13" s="360"/>
      <c r="D13" s="362"/>
      <c r="E13" s="361"/>
      <c r="F13" s="361"/>
      <c r="G13" s="361"/>
      <c r="H13" s="365"/>
      <c r="I13" s="367"/>
      <c r="J13" s="371"/>
      <c r="K13" s="371"/>
      <c r="L13" s="371"/>
      <c r="M13" s="371"/>
      <c r="N13" s="350"/>
      <c r="O13" s="350"/>
      <c r="P13" s="87" t="s">
        <v>121</v>
      </c>
      <c r="Q13" s="88" t="s">
        <v>122</v>
      </c>
      <c r="R13" s="88" t="s">
        <v>123</v>
      </c>
      <c r="S13" s="87" t="s">
        <v>121</v>
      </c>
      <c r="T13" s="88" t="s">
        <v>122</v>
      </c>
      <c r="U13" s="88" t="s">
        <v>123</v>
      </c>
      <c r="V13" s="88" t="s">
        <v>121</v>
      </c>
      <c r="W13" s="88" t="s">
        <v>122</v>
      </c>
      <c r="X13" s="87" t="s">
        <v>123</v>
      </c>
      <c r="Y13" s="87" t="s">
        <v>121</v>
      </c>
      <c r="Z13" s="88" t="s">
        <v>122</v>
      </c>
      <c r="AA13" s="88" t="s">
        <v>123</v>
      </c>
      <c r="AB13" s="88" t="s">
        <v>124</v>
      </c>
      <c r="AC13" s="88" t="s">
        <v>122</v>
      </c>
      <c r="AD13" s="88" t="s">
        <v>123</v>
      </c>
      <c r="AE13" s="88" t="s">
        <v>125</v>
      </c>
      <c r="AF13" s="35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row>
    <row r="14" spans="1:107" s="51" customFormat="1" ht="57" customHeight="1" x14ac:dyDescent="0.3">
      <c r="A14" s="153" t="s">
        <v>85</v>
      </c>
      <c r="B14" s="153" t="s">
        <v>35</v>
      </c>
      <c r="C14" s="154" t="s">
        <v>126</v>
      </c>
      <c r="D14" s="155" t="s">
        <v>127</v>
      </c>
      <c r="E14" s="155" t="s">
        <v>128</v>
      </c>
      <c r="F14" s="155" t="s">
        <v>27</v>
      </c>
      <c r="G14" s="155" t="s">
        <v>28</v>
      </c>
      <c r="H14" s="90">
        <v>162</v>
      </c>
      <c r="I14" s="155" t="s">
        <v>69</v>
      </c>
      <c r="J14" s="155" t="s">
        <v>53</v>
      </c>
      <c r="K14" s="155" t="s">
        <v>129</v>
      </c>
      <c r="L14" s="90" t="s">
        <v>127</v>
      </c>
      <c r="M14" s="90">
        <v>162</v>
      </c>
      <c r="N14" s="177" t="s">
        <v>130</v>
      </c>
      <c r="O14" s="177">
        <v>42735</v>
      </c>
      <c r="P14" s="90">
        <v>726</v>
      </c>
      <c r="Q14" s="90">
        <v>384</v>
      </c>
      <c r="R14" s="90">
        <v>342</v>
      </c>
      <c r="S14" s="90">
        <v>0</v>
      </c>
      <c r="T14" s="90">
        <v>0</v>
      </c>
      <c r="U14" s="90">
        <v>0</v>
      </c>
      <c r="V14" s="90">
        <v>0</v>
      </c>
      <c r="W14" s="90">
        <v>0</v>
      </c>
      <c r="X14" s="90">
        <v>0</v>
      </c>
      <c r="Y14" s="90">
        <v>246</v>
      </c>
      <c r="Z14" s="90">
        <v>96</v>
      </c>
      <c r="AA14" s="90">
        <v>150</v>
      </c>
      <c r="AB14" s="90">
        <v>972</v>
      </c>
      <c r="AC14" s="90">
        <v>467</v>
      </c>
      <c r="AD14" s="90">
        <v>505</v>
      </c>
      <c r="AE14" s="90">
        <v>162</v>
      </c>
      <c r="AF14" s="86">
        <v>6</v>
      </c>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row>
    <row r="15" spans="1:107" s="56" customFormat="1" ht="28.8" x14ac:dyDescent="0.3">
      <c r="A15" s="153" t="s">
        <v>85</v>
      </c>
      <c r="B15" s="153" t="s">
        <v>35</v>
      </c>
      <c r="C15" s="154" t="s">
        <v>126</v>
      </c>
      <c r="D15" s="156" t="s">
        <v>127</v>
      </c>
      <c r="E15" s="155" t="s">
        <v>128</v>
      </c>
      <c r="F15" s="155" t="s">
        <v>27</v>
      </c>
      <c r="G15" s="155" t="s">
        <v>28</v>
      </c>
      <c r="H15" s="90">
        <v>11</v>
      </c>
      <c r="I15" s="155" t="s">
        <v>69</v>
      </c>
      <c r="J15" s="172" t="s">
        <v>53</v>
      </c>
      <c r="K15" s="155" t="s">
        <v>131</v>
      </c>
      <c r="L15" s="90" t="s">
        <v>127</v>
      </c>
      <c r="M15" s="90">
        <v>11</v>
      </c>
      <c r="N15" s="177" t="s">
        <v>130</v>
      </c>
      <c r="O15" s="177">
        <v>42735</v>
      </c>
      <c r="P15" s="90">
        <v>66</v>
      </c>
      <c r="Q15" s="90">
        <v>18</v>
      </c>
      <c r="R15" s="90">
        <v>48</v>
      </c>
      <c r="S15" s="90">
        <v>0</v>
      </c>
      <c r="T15" s="90">
        <v>0</v>
      </c>
      <c r="U15" s="90">
        <v>0</v>
      </c>
      <c r="V15" s="90">
        <v>0</v>
      </c>
      <c r="W15" s="90">
        <v>0</v>
      </c>
      <c r="X15" s="90">
        <v>0</v>
      </c>
      <c r="Y15" s="90">
        <v>0</v>
      </c>
      <c r="Z15" s="90">
        <v>0</v>
      </c>
      <c r="AA15" s="90">
        <v>0</v>
      </c>
      <c r="AB15" s="90">
        <v>66</v>
      </c>
      <c r="AC15" s="90">
        <v>18</v>
      </c>
      <c r="AD15" s="90">
        <v>48</v>
      </c>
      <c r="AE15" s="90">
        <v>11</v>
      </c>
      <c r="AF15" s="86">
        <v>6</v>
      </c>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row>
    <row r="16" spans="1:107" s="4" customFormat="1" ht="28.8" x14ac:dyDescent="0.3">
      <c r="A16" s="153" t="s">
        <v>85</v>
      </c>
      <c r="B16" s="153" t="s">
        <v>35</v>
      </c>
      <c r="C16" s="154" t="s">
        <v>126</v>
      </c>
      <c r="D16" s="157" t="s">
        <v>127</v>
      </c>
      <c r="E16" s="155" t="s">
        <v>128</v>
      </c>
      <c r="F16" s="155" t="s">
        <v>27</v>
      </c>
      <c r="G16" s="155" t="s">
        <v>28</v>
      </c>
      <c r="H16" s="142">
        <v>3</v>
      </c>
      <c r="I16" s="155" t="s">
        <v>69</v>
      </c>
      <c r="J16" s="155" t="s">
        <v>53</v>
      </c>
      <c r="K16" s="155" t="s">
        <v>132</v>
      </c>
      <c r="L16" s="90" t="s">
        <v>127</v>
      </c>
      <c r="M16" s="142">
        <v>3</v>
      </c>
      <c r="N16" s="177" t="s">
        <v>130</v>
      </c>
      <c r="O16" s="177">
        <v>42735</v>
      </c>
      <c r="P16" s="90">
        <v>132</v>
      </c>
      <c r="Q16" s="90">
        <v>78</v>
      </c>
      <c r="R16" s="90">
        <v>54</v>
      </c>
      <c r="S16" s="90">
        <v>0</v>
      </c>
      <c r="T16" s="90">
        <v>0</v>
      </c>
      <c r="U16" s="90">
        <v>0</v>
      </c>
      <c r="V16" s="90">
        <v>0</v>
      </c>
      <c r="W16" s="90">
        <v>0</v>
      </c>
      <c r="X16" s="90">
        <v>0</v>
      </c>
      <c r="Y16" s="90">
        <v>0</v>
      </c>
      <c r="Z16" s="90">
        <v>0</v>
      </c>
      <c r="AA16" s="90">
        <v>0</v>
      </c>
      <c r="AB16" s="90">
        <v>132</v>
      </c>
      <c r="AC16" s="90">
        <v>78</v>
      </c>
      <c r="AD16" s="90">
        <v>54</v>
      </c>
      <c r="AE16" s="90">
        <v>22</v>
      </c>
      <c r="AF16" s="86">
        <v>6</v>
      </c>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row>
    <row r="17" spans="1:91" s="4" customFormat="1" ht="28.8" x14ac:dyDescent="0.3">
      <c r="A17" s="153" t="s">
        <v>85</v>
      </c>
      <c r="B17" s="153" t="s">
        <v>35</v>
      </c>
      <c r="C17" s="154" t="s">
        <v>126</v>
      </c>
      <c r="D17" s="157" t="s">
        <v>127</v>
      </c>
      <c r="E17" s="155" t="s">
        <v>128</v>
      </c>
      <c r="F17" s="155" t="s">
        <v>27</v>
      </c>
      <c r="G17" s="155" t="s">
        <v>28</v>
      </c>
      <c r="H17" s="90">
        <v>22</v>
      </c>
      <c r="I17" s="155" t="s">
        <v>69</v>
      </c>
      <c r="J17" s="155" t="s">
        <v>69</v>
      </c>
      <c r="K17" s="155" t="s">
        <v>133</v>
      </c>
      <c r="L17" s="90" t="s">
        <v>127</v>
      </c>
      <c r="M17" s="142">
        <v>22</v>
      </c>
      <c r="N17" s="177" t="s">
        <v>130</v>
      </c>
      <c r="O17" s="177">
        <v>42735</v>
      </c>
      <c r="P17" s="90">
        <v>18</v>
      </c>
      <c r="Q17" s="90">
        <v>12</v>
      </c>
      <c r="R17" s="90">
        <v>6</v>
      </c>
      <c r="S17" s="90">
        <v>0</v>
      </c>
      <c r="T17" s="90">
        <v>0</v>
      </c>
      <c r="U17" s="90">
        <v>0</v>
      </c>
      <c r="V17" s="90">
        <v>0</v>
      </c>
      <c r="W17" s="90">
        <v>0</v>
      </c>
      <c r="X17" s="90">
        <v>0</v>
      </c>
      <c r="Y17" s="90">
        <v>0</v>
      </c>
      <c r="Z17" s="90">
        <v>0</v>
      </c>
      <c r="AA17" s="90">
        <v>0</v>
      </c>
      <c r="AB17" s="90">
        <v>18</v>
      </c>
      <c r="AC17" s="90">
        <v>12</v>
      </c>
      <c r="AD17" s="90">
        <v>6</v>
      </c>
      <c r="AE17" s="90">
        <v>3</v>
      </c>
      <c r="AF17" s="86">
        <v>6</v>
      </c>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row>
    <row r="18" spans="1:91" s="4" customFormat="1" ht="28.8" x14ac:dyDescent="0.3">
      <c r="A18" s="153" t="s">
        <v>85</v>
      </c>
      <c r="B18" s="153" t="s">
        <v>35</v>
      </c>
      <c r="C18" s="154" t="s">
        <v>126</v>
      </c>
      <c r="D18" s="157" t="s">
        <v>127</v>
      </c>
      <c r="E18" s="155" t="s">
        <v>128</v>
      </c>
      <c r="F18" s="155" t="s">
        <v>27</v>
      </c>
      <c r="G18" s="155" t="s">
        <v>28</v>
      </c>
      <c r="H18" s="142">
        <v>2</v>
      </c>
      <c r="I18" s="155" t="s">
        <v>69</v>
      </c>
      <c r="J18" s="155" t="s">
        <v>69</v>
      </c>
      <c r="K18" s="155" t="s">
        <v>69</v>
      </c>
      <c r="L18" s="90" t="s">
        <v>127</v>
      </c>
      <c r="M18" s="142">
        <v>2</v>
      </c>
      <c r="N18" s="177" t="s">
        <v>130</v>
      </c>
      <c r="O18" s="177">
        <v>42735</v>
      </c>
      <c r="P18" s="90">
        <v>12</v>
      </c>
      <c r="Q18" s="90">
        <v>0</v>
      </c>
      <c r="R18" s="90">
        <v>12</v>
      </c>
      <c r="S18" s="90">
        <v>0</v>
      </c>
      <c r="T18" s="90">
        <v>0</v>
      </c>
      <c r="U18" s="90">
        <v>0</v>
      </c>
      <c r="V18" s="90">
        <v>0</v>
      </c>
      <c r="W18" s="90">
        <v>0</v>
      </c>
      <c r="X18" s="90">
        <v>0</v>
      </c>
      <c r="Y18" s="90">
        <v>0</v>
      </c>
      <c r="Z18" s="90">
        <v>0</v>
      </c>
      <c r="AA18" s="90">
        <v>0</v>
      </c>
      <c r="AB18" s="90">
        <v>12</v>
      </c>
      <c r="AC18" s="90">
        <v>0</v>
      </c>
      <c r="AD18" s="90">
        <v>12</v>
      </c>
      <c r="AE18" s="90">
        <v>2</v>
      </c>
      <c r="AF18" s="86">
        <v>6</v>
      </c>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row>
    <row r="19" spans="1:91" s="4" customFormat="1" ht="28.8" x14ac:dyDescent="0.3">
      <c r="A19" s="153" t="s">
        <v>85</v>
      </c>
      <c r="B19" s="153" t="s">
        <v>35</v>
      </c>
      <c r="C19" s="154" t="s">
        <v>126</v>
      </c>
      <c r="D19" s="155" t="s">
        <v>127</v>
      </c>
      <c r="E19" s="155" t="s">
        <v>134</v>
      </c>
      <c r="F19" s="155" t="s">
        <v>27</v>
      </c>
      <c r="G19" s="155" t="s">
        <v>28</v>
      </c>
      <c r="H19" s="90">
        <v>50</v>
      </c>
      <c r="I19" s="155" t="s">
        <v>41</v>
      </c>
      <c r="J19" s="155" t="s">
        <v>64</v>
      </c>
      <c r="K19" s="155" t="s">
        <v>64</v>
      </c>
      <c r="L19" s="90" t="s">
        <v>127</v>
      </c>
      <c r="M19" s="90">
        <v>50</v>
      </c>
      <c r="N19" s="177" t="s">
        <v>130</v>
      </c>
      <c r="O19" s="177">
        <v>42735</v>
      </c>
      <c r="P19" s="90">
        <v>240</v>
      </c>
      <c r="Q19" s="90">
        <v>162</v>
      </c>
      <c r="R19" s="90">
        <v>78</v>
      </c>
      <c r="S19" s="90">
        <v>0</v>
      </c>
      <c r="T19" s="90">
        <v>0</v>
      </c>
      <c r="U19" s="90">
        <v>0</v>
      </c>
      <c r="V19" s="90">
        <v>0</v>
      </c>
      <c r="W19" s="90">
        <v>0</v>
      </c>
      <c r="X19" s="90">
        <v>0</v>
      </c>
      <c r="Y19" s="90">
        <v>60</v>
      </c>
      <c r="Z19" s="90">
        <v>30</v>
      </c>
      <c r="AA19" s="90">
        <v>30</v>
      </c>
      <c r="AB19" s="90">
        <v>300</v>
      </c>
      <c r="AC19" s="90">
        <v>192</v>
      </c>
      <c r="AD19" s="90">
        <v>108</v>
      </c>
      <c r="AE19" s="90">
        <v>50</v>
      </c>
      <c r="AF19" s="86">
        <v>6</v>
      </c>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row>
    <row r="20" spans="1:91" s="4" customFormat="1" ht="28.8" x14ac:dyDescent="0.3">
      <c r="A20" s="153" t="s">
        <v>85</v>
      </c>
      <c r="B20" s="153" t="s">
        <v>35</v>
      </c>
      <c r="C20" s="154" t="s">
        <v>126</v>
      </c>
      <c r="D20" s="155" t="s">
        <v>127</v>
      </c>
      <c r="E20" s="155" t="s">
        <v>134</v>
      </c>
      <c r="F20" s="155" t="s">
        <v>27</v>
      </c>
      <c r="G20" s="155" t="s">
        <v>28</v>
      </c>
      <c r="H20" s="90">
        <v>80</v>
      </c>
      <c r="I20" s="155" t="s">
        <v>41</v>
      </c>
      <c r="J20" s="155" t="s">
        <v>64</v>
      </c>
      <c r="K20" s="155" t="s">
        <v>135</v>
      </c>
      <c r="L20" s="90" t="s">
        <v>127</v>
      </c>
      <c r="M20" s="90">
        <v>80</v>
      </c>
      <c r="N20" s="177" t="s">
        <v>130</v>
      </c>
      <c r="O20" s="177">
        <v>42735</v>
      </c>
      <c r="P20" s="90">
        <v>384</v>
      </c>
      <c r="Q20" s="90">
        <v>204</v>
      </c>
      <c r="R20" s="90">
        <v>180</v>
      </c>
      <c r="S20" s="90">
        <v>0</v>
      </c>
      <c r="T20" s="90">
        <v>0</v>
      </c>
      <c r="U20" s="90">
        <v>0</v>
      </c>
      <c r="V20" s="90">
        <v>0</v>
      </c>
      <c r="W20" s="90">
        <v>0</v>
      </c>
      <c r="X20" s="90">
        <v>0</v>
      </c>
      <c r="Y20" s="90">
        <v>96</v>
      </c>
      <c r="Z20" s="90">
        <v>78</v>
      </c>
      <c r="AA20" s="90">
        <v>18</v>
      </c>
      <c r="AB20" s="90">
        <v>480</v>
      </c>
      <c r="AC20" s="90">
        <v>282</v>
      </c>
      <c r="AD20" s="90">
        <v>198</v>
      </c>
      <c r="AE20" s="90">
        <v>80</v>
      </c>
      <c r="AF20" s="86">
        <v>6</v>
      </c>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row>
    <row r="21" spans="1:91" s="4" customFormat="1" ht="28.8" x14ac:dyDescent="0.3">
      <c r="A21" s="153" t="s">
        <v>85</v>
      </c>
      <c r="B21" s="153" t="s">
        <v>35</v>
      </c>
      <c r="C21" s="154" t="s">
        <v>126</v>
      </c>
      <c r="D21" s="155" t="s">
        <v>127</v>
      </c>
      <c r="E21" s="155" t="s">
        <v>136</v>
      </c>
      <c r="F21" s="155" t="s">
        <v>27</v>
      </c>
      <c r="G21" s="155" t="s">
        <v>28</v>
      </c>
      <c r="H21" s="90">
        <v>58</v>
      </c>
      <c r="I21" s="155" t="s">
        <v>41</v>
      </c>
      <c r="J21" s="155" t="s">
        <v>41</v>
      </c>
      <c r="K21" s="155" t="s">
        <v>41</v>
      </c>
      <c r="L21" s="90" t="s">
        <v>127</v>
      </c>
      <c r="M21" s="90">
        <v>58</v>
      </c>
      <c r="N21" s="177" t="s">
        <v>130</v>
      </c>
      <c r="O21" s="177">
        <v>42735</v>
      </c>
      <c r="P21" s="90">
        <v>282</v>
      </c>
      <c r="Q21" s="90">
        <v>120</v>
      </c>
      <c r="R21" s="90">
        <v>162</v>
      </c>
      <c r="S21" s="90">
        <v>42</v>
      </c>
      <c r="T21" s="90">
        <v>6</v>
      </c>
      <c r="U21" s="90">
        <v>36</v>
      </c>
      <c r="V21" s="90">
        <v>0</v>
      </c>
      <c r="W21" s="90">
        <v>0</v>
      </c>
      <c r="X21" s="90">
        <v>0</v>
      </c>
      <c r="Y21" s="90">
        <v>24</v>
      </c>
      <c r="Z21" s="90">
        <v>6</v>
      </c>
      <c r="AA21" s="90">
        <v>18</v>
      </c>
      <c r="AB21" s="90">
        <v>348</v>
      </c>
      <c r="AC21" s="90">
        <v>132</v>
      </c>
      <c r="AD21" s="90">
        <v>216</v>
      </c>
      <c r="AE21" s="90">
        <v>58</v>
      </c>
      <c r="AF21" s="86">
        <v>6</v>
      </c>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row>
    <row r="22" spans="1:91" s="4" customFormat="1" ht="28.8" x14ac:dyDescent="0.3">
      <c r="A22" s="153" t="s">
        <v>85</v>
      </c>
      <c r="B22" s="153" t="s">
        <v>35</v>
      </c>
      <c r="C22" s="154" t="s">
        <v>126</v>
      </c>
      <c r="D22" s="155" t="s">
        <v>127</v>
      </c>
      <c r="E22" s="155" t="s">
        <v>136</v>
      </c>
      <c r="F22" s="155" t="s">
        <v>27</v>
      </c>
      <c r="G22" s="155" t="s">
        <v>28</v>
      </c>
      <c r="H22" s="90">
        <v>30</v>
      </c>
      <c r="I22" s="155" t="s">
        <v>41</v>
      </c>
      <c r="J22" s="155" t="s">
        <v>18</v>
      </c>
      <c r="K22" s="155" t="s">
        <v>137</v>
      </c>
      <c r="L22" s="90" t="s">
        <v>127</v>
      </c>
      <c r="M22" s="90">
        <v>30</v>
      </c>
      <c r="N22" s="177" t="s">
        <v>130</v>
      </c>
      <c r="O22" s="177">
        <v>42735</v>
      </c>
      <c r="P22" s="90">
        <v>120</v>
      </c>
      <c r="Q22" s="90">
        <v>12</v>
      </c>
      <c r="R22" s="90">
        <v>108</v>
      </c>
      <c r="S22" s="90">
        <v>24</v>
      </c>
      <c r="T22" s="90">
        <v>0</v>
      </c>
      <c r="U22" s="90">
        <v>24</v>
      </c>
      <c r="V22" s="90">
        <v>0</v>
      </c>
      <c r="W22" s="90">
        <v>0</v>
      </c>
      <c r="X22" s="90">
        <v>0</v>
      </c>
      <c r="Y22" s="90">
        <v>36</v>
      </c>
      <c r="Z22" s="90">
        <v>6</v>
      </c>
      <c r="AA22" s="90">
        <v>30</v>
      </c>
      <c r="AB22" s="90">
        <v>180</v>
      </c>
      <c r="AC22" s="90">
        <v>18</v>
      </c>
      <c r="AD22" s="90">
        <v>162</v>
      </c>
      <c r="AE22" s="90">
        <v>30</v>
      </c>
      <c r="AF22" s="86">
        <v>6</v>
      </c>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row>
    <row r="23" spans="1:91" s="4" customFormat="1" ht="28.8" x14ac:dyDescent="0.3">
      <c r="A23" s="153" t="s">
        <v>85</v>
      </c>
      <c r="B23" s="153" t="s">
        <v>35</v>
      </c>
      <c r="C23" s="154" t="s">
        <v>126</v>
      </c>
      <c r="D23" s="155" t="s">
        <v>127</v>
      </c>
      <c r="E23" s="155" t="s">
        <v>136</v>
      </c>
      <c r="F23" s="155" t="s">
        <v>27</v>
      </c>
      <c r="G23" s="155" t="s">
        <v>28</v>
      </c>
      <c r="H23" s="90">
        <v>32</v>
      </c>
      <c r="I23" s="155" t="s">
        <v>63</v>
      </c>
      <c r="J23" s="155" t="s">
        <v>138</v>
      </c>
      <c r="K23" s="155" t="s">
        <v>139</v>
      </c>
      <c r="L23" s="90" t="s">
        <v>127</v>
      </c>
      <c r="M23" s="90">
        <v>32</v>
      </c>
      <c r="N23" s="177" t="s">
        <v>130</v>
      </c>
      <c r="O23" s="177">
        <v>42735</v>
      </c>
      <c r="P23" s="90">
        <v>156</v>
      </c>
      <c r="Q23" s="90">
        <v>156</v>
      </c>
      <c r="R23" s="90">
        <v>0</v>
      </c>
      <c r="S23" s="90">
        <v>0</v>
      </c>
      <c r="T23" s="90">
        <v>0</v>
      </c>
      <c r="U23" s="90">
        <v>0</v>
      </c>
      <c r="V23" s="90">
        <v>0</v>
      </c>
      <c r="W23" s="90">
        <v>0</v>
      </c>
      <c r="X23" s="90">
        <v>0</v>
      </c>
      <c r="Y23" s="90">
        <v>0</v>
      </c>
      <c r="Z23" s="90">
        <v>36</v>
      </c>
      <c r="AA23" s="90">
        <v>0</v>
      </c>
      <c r="AB23" s="90">
        <v>192</v>
      </c>
      <c r="AC23" s="90">
        <v>36</v>
      </c>
      <c r="AD23" s="90">
        <v>156</v>
      </c>
      <c r="AE23" s="90">
        <v>32</v>
      </c>
      <c r="AF23" s="86">
        <v>6</v>
      </c>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row>
    <row r="24" spans="1:91" s="4" customFormat="1" ht="28.8" x14ac:dyDescent="0.3">
      <c r="A24" s="153" t="s">
        <v>85</v>
      </c>
      <c r="B24" s="153" t="s">
        <v>35</v>
      </c>
      <c r="C24" s="155" t="s">
        <v>140</v>
      </c>
      <c r="D24" s="155" t="s">
        <v>141</v>
      </c>
      <c r="E24" s="155" t="s">
        <v>142</v>
      </c>
      <c r="F24" s="155" t="s">
        <v>27</v>
      </c>
      <c r="G24" s="155" t="s">
        <v>28</v>
      </c>
      <c r="H24" s="90">
        <v>200</v>
      </c>
      <c r="I24" s="155" t="s">
        <v>69</v>
      </c>
      <c r="J24" s="155"/>
      <c r="K24" s="155"/>
      <c r="L24" s="90"/>
      <c r="M24" s="90"/>
      <c r="N24" s="177" t="s">
        <v>143</v>
      </c>
      <c r="O24" s="177">
        <v>43100</v>
      </c>
      <c r="P24" s="90"/>
      <c r="Q24" s="90"/>
      <c r="R24" s="90"/>
      <c r="S24" s="90"/>
      <c r="T24" s="90"/>
      <c r="U24" s="90"/>
      <c r="V24" s="90"/>
      <c r="W24" s="90"/>
      <c r="X24" s="90"/>
      <c r="Y24" s="90"/>
      <c r="Z24" s="90"/>
      <c r="AA24" s="90"/>
      <c r="AB24" s="90"/>
      <c r="AC24" s="90"/>
      <c r="AD24" s="90"/>
      <c r="AE24" s="90"/>
      <c r="AF24" s="86"/>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row>
    <row r="25" spans="1:91" s="4" customFormat="1" ht="28.8" x14ac:dyDescent="0.3">
      <c r="A25" s="153" t="s">
        <v>144</v>
      </c>
      <c r="B25" s="153" t="s">
        <v>145</v>
      </c>
      <c r="C25" s="155" t="s">
        <v>146</v>
      </c>
      <c r="D25" s="155" t="s">
        <v>147</v>
      </c>
      <c r="E25" s="155" t="s">
        <v>148</v>
      </c>
      <c r="F25" s="155" t="s">
        <v>149</v>
      </c>
      <c r="G25" s="155" t="s">
        <v>150</v>
      </c>
      <c r="H25" s="90">
        <v>160</v>
      </c>
      <c r="I25" s="155" t="s">
        <v>63</v>
      </c>
      <c r="J25" s="155" t="s">
        <v>63</v>
      </c>
      <c r="K25" s="155" t="s">
        <v>151</v>
      </c>
      <c r="L25" s="90" t="s">
        <v>127</v>
      </c>
      <c r="M25" s="90">
        <v>91</v>
      </c>
      <c r="N25" s="177">
        <v>41821</v>
      </c>
      <c r="O25" s="177">
        <v>42156</v>
      </c>
      <c r="P25" s="144"/>
      <c r="Q25" s="144">
        <f>P25/2</f>
        <v>0</v>
      </c>
      <c r="R25" s="144">
        <f>P25/2</f>
        <v>0</v>
      </c>
      <c r="S25" s="144">
        <f>AB25</f>
        <v>546</v>
      </c>
      <c r="T25" s="144">
        <f>S25/2</f>
        <v>273</v>
      </c>
      <c r="U25" s="144">
        <f>S25/2</f>
        <v>273</v>
      </c>
      <c r="V25" s="144"/>
      <c r="W25" s="144">
        <v>0</v>
      </c>
      <c r="X25" s="144">
        <v>0</v>
      </c>
      <c r="Y25" s="144"/>
      <c r="Z25" s="144">
        <f>Y25/2</f>
        <v>0</v>
      </c>
      <c r="AA25" s="144">
        <f>Y25/2</f>
        <v>0</v>
      </c>
      <c r="AB25" s="144">
        <f t="shared" ref="AB25:AB61" si="0">M25*6</f>
        <v>546</v>
      </c>
      <c r="AC25" s="144">
        <f t="shared" ref="AC25:AC61" si="1">AB25/2</f>
        <v>273</v>
      </c>
      <c r="AD25" s="144">
        <f t="shared" ref="AD25:AD61" si="2">AB25/2</f>
        <v>273</v>
      </c>
      <c r="AE25" s="144">
        <f t="shared" ref="AE25:AE61" si="3">AB25/6</f>
        <v>91</v>
      </c>
      <c r="AF25" s="86" t="s">
        <v>152</v>
      </c>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row>
    <row r="26" spans="1:91" s="4" customFormat="1" ht="28.8" x14ac:dyDescent="0.3">
      <c r="A26" s="153" t="s">
        <v>144</v>
      </c>
      <c r="B26" s="153" t="s">
        <v>145</v>
      </c>
      <c r="C26" s="155" t="s">
        <v>146</v>
      </c>
      <c r="D26" s="155" t="s">
        <v>147</v>
      </c>
      <c r="E26" s="155" t="s">
        <v>148</v>
      </c>
      <c r="F26" s="155" t="s">
        <v>149</v>
      </c>
      <c r="G26" s="155" t="s">
        <v>150</v>
      </c>
      <c r="H26" s="90">
        <v>160</v>
      </c>
      <c r="I26" s="155" t="s">
        <v>63</v>
      </c>
      <c r="J26" s="155" t="s">
        <v>63</v>
      </c>
      <c r="K26" s="155" t="s">
        <v>153</v>
      </c>
      <c r="L26" s="90" t="s">
        <v>127</v>
      </c>
      <c r="M26" s="90">
        <v>40</v>
      </c>
      <c r="N26" s="177">
        <v>41821</v>
      </c>
      <c r="O26" s="177">
        <v>42156</v>
      </c>
      <c r="P26" s="144"/>
      <c r="Q26" s="144">
        <f>P26/2</f>
        <v>0</v>
      </c>
      <c r="R26" s="144">
        <f>P26/2</f>
        <v>0</v>
      </c>
      <c r="S26" s="144">
        <f>AB26</f>
        <v>240</v>
      </c>
      <c r="T26" s="144">
        <f>S26/2</f>
        <v>120</v>
      </c>
      <c r="U26" s="144">
        <f>S26/2</f>
        <v>120</v>
      </c>
      <c r="V26" s="144"/>
      <c r="W26" s="144">
        <v>0</v>
      </c>
      <c r="X26" s="144">
        <v>0</v>
      </c>
      <c r="Y26" s="144"/>
      <c r="Z26" s="144">
        <f>Y26/2</f>
        <v>0</v>
      </c>
      <c r="AA26" s="144">
        <f>Y26/2</f>
        <v>0</v>
      </c>
      <c r="AB26" s="144">
        <f t="shared" si="0"/>
        <v>240</v>
      </c>
      <c r="AC26" s="144">
        <f t="shared" si="1"/>
        <v>120</v>
      </c>
      <c r="AD26" s="144">
        <f t="shared" si="2"/>
        <v>120</v>
      </c>
      <c r="AE26" s="144">
        <f t="shared" si="3"/>
        <v>40</v>
      </c>
      <c r="AF26" s="86" t="s">
        <v>152</v>
      </c>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row>
    <row r="27" spans="1:91" s="4" customFormat="1" ht="28.8" x14ac:dyDescent="0.3">
      <c r="A27" s="153" t="s">
        <v>144</v>
      </c>
      <c r="B27" s="153" t="s">
        <v>145</v>
      </c>
      <c r="C27" s="155" t="s">
        <v>146</v>
      </c>
      <c r="D27" s="155" t="s">
        <v>147</v>
      </c>
      <c r="E27" s="155" t="s">
        <v>154</v>
      </c>
      <c r="F27" s="155" t="s">
        <v>155</v>
      </c>
      <c r="G27" s="198" t="s">
        <v>39</v>
      </c>
      <c r="H27" s="90">
        <v>20</v>
      </c>
      <c r="I27" s="155" t="s">
        <v>63</v>
      </c>
      <c r="J27" s="155" t="s">
        <v>63</v>
      </c>
      <c r="K27" s="155" t="s">
        <v>151</v>
      </c>
      <c r="L27" s="90" t="s">
        <v>127</v>
      </c>
      <c r="M27" s="90">
        <v>20</v>
      </c>
      <c r="N27" s="177">
        <v>41821</v>
      </c>
      <c r="O27" s="177">
        <v>42156</v>
      </c>
      <c r="P27" s="144"/>
      <c r="Q27" s="144">
        <f t="shared" ref="Q27:R42" si="4">P27/2</f>
        <v>0</v>
      </c>
      <c r="R27" s="144">
        <f t="shared" si="4"/>
        <v>0</v>
      </c>
      <c r="S27" s="144">
        <f>AB27</f>
        <v>120</v>
      </c>
      <c r="T27" s="144">
        <f>S27/2</f>
        <v>60</v>
      </c>
      <c r="U27" s="144">
        <f>S27/2</f>
        <v>60</v>
      </c>
      <c r="V27" s="144"/>
      <c r="W27" s="144">
        <v>0</v>
      </c>
      <c r="X27" s="144">
        <v>0</v>
      </c>
      <c r="Y27" s="144"/>
      <c r="Z27" s="144">
        <f t="shared" ref="Z27:Z59" si="5">Y27/2</f>
        <v>0</v>
      </c>
      <c r="AA27" s="144">
        <f t="shared" ref="AA27:AA59" si="6">Y27/2</f>
        <v>0</v>
      </c>
      <c r="AB27" s="144">
        <f t="shared" si="0"/>
        <v>120</v>
      </c>
      <c r="AC27" s="144">
        <f t="shared" si="1"/>
        <v>60</v>
      </c>
      <c r="AD27" s="144">
        <f t="shared" si="2"/>
        <v>60</v>
      </c>
      <c r="AE27" s="144">
        <f t="shared" si="3"/>
        <v>20</v>
      </c>
      <c r="AF27" s="86" t="s">
        <v>152</v>
      </c>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row>
    <row r="28" spans="1:91" s="4" customFormat="1" ht="28.8" x14ac:dyDescent="0.3">
      <c r="A28" s="153" t="s">
        <v>144</v>
      </c>
      <c r="B28" s="153" t="s">
        <v>145</v>
      </c>
      <c r="C28" s="155" t="s">
        <v>146</v>
      </c>
      <c r="D28" s="155" t="s">
        <v>147</v>
      </c>
      <c r="E28" s="155" t="s">
        <v>154</v>
      </c>
      <c r="F28" s="155" t="s">
        <v>155</v>
      </c>
      <c r="G28" s="198" t="s">
        <v>39</v>
      </c>
      <c r="H28" s="90">
        <v>20</v>
      </c>
      <c r="I28" s="155" t="s">
        <v>63</v>
      </c>
      <c r="J28" s="155" t="s">
        <v>138</v>
      </c>
      <c r="K28" s="155" t="s">
        <v>156</v>
      </c>
      <c r="L28" s="90" t="s">
        <v>127</v>
      </c>
      <c r="M28" s="90">
        <v>8</v>
      </c>
      <c r="N28" s="177">
        <v>41821</v>
      </c>
      <c r="O28" s="177">
        <v>42156</v>
      </c>
      <c r="P28" s="144"/>
      <c r="Q28" s="144">
        <f t="shared" si="4"/>
        <v>0</v>
      </c>
      <c r="R28" s="144">
        <f t="shared" si="4"/>
        <v>0</v>
      </c>
      <c r="S28" s="144">
        <f>AB28</f>
        <v>48</v>
      </c>
      <c r="T28" s="144">
        <f>S28/2</f>
        <v>24</v>
      </c>
      <c r="U28" s="144">
        <f>S28/2</f>
        <v>24</v>
      </c>
      <c r="V28" s="144"/>
      <c r="W28" s="144">
        <v>0</v>
      </c>
      <c r="X28" s="144">
        <v>0</v>
      </c>
      <c r="Y28" s="144"/>
      <c r="Z28" s="144">
        <f t="shared" si="5"/>
        <v>0</v>
      </c>
      <c r="AA28" s="144">
        <f t="shared" si="6"/>
        <v>0</v>
      </c>
      <c r="AB28" s="144">
        <f t="shared" si="0"/>
        <v>48</v>
      </c>
      <c r="AC28" s="144">
        <f t="shared" si="1"/>
        <v>24</v>
      </c>
      <c r="AD28" s="144">
        <f t="shared" si="2"/>
        <v>24</v>
      </c>
      <c r="AE28" s="144">
        <f t="shared" si="3"/>
        <v>8</v>
      </c>
      <c r="AF28" s="86" t="s">
        <v>152</v>
      </c>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row>
    <row r="29" spans="1:91" s="4" customFormat="1" ht="28.8" x14ac:dyDescent="0.3">
      <c r="A29" s="153" t="s">
        <v>144</v>
      </c>
      <c r="B29" s="153" t="s">
        <v>35</v>
      </c>
      <c r="C29" s="155" t="s">
        <v>157</v>
      </c>
      <c r="D29" s="158">
        <v>162737</v>
      </c>
      <c r="E29" s="155" t="s">
        <v>158</v>
      </c>
      <c r="F29" s="155" t="s">
        <v>159</v>
      </c>
      <c r="G29" s="155" t="s">
        <v>160</v>
      </c>
      <c r="H29" s="90">
        <v>45</v>
      </c>
      <c r="I29" s="155" t="s">
        <v>63</v>
      </c>
      <c r="J29" s="155" t="s">
        <v>63</v>
      </c>
      <c r="K29" s="155" t="s">
        <v>63</v>
      </c>
      <c r="L29" s="90" t="s">
        <v>127</v>
      </c>
      <c r="M29" s="90">
        <v>30</v>
      </c>
      <c r="N29" s="177">
        <v>42064</v>
      </c>
      <c r="O29" s="177">
        <v>42369</v>
      </c>
      <c r="P29" s="144"/>
      <c r="Q29" s="144">
        <f t="shared" si="4"/>
        <v>0</v>
      </c>
      <c r="R29" s="144">
        <f t="shared" si="4"/>
        <v>0</v>
      </c>
      <c r="S29" s="144">
        <f>AB29</f>
        <v>180</v>
      </c>
      <c r="T29" s="144">
        <f t="shared" ref="T29:T59" si="7">S29/2</f>
        <v>90</v>
      </c>
      <c r="U29" s="144">
        <f t="shared" ref="U29:U59" si="8">S29/2</f>
        <v>90</v>
      </c>
      <c r="V29" s="144"/>
      <c r="W29" s="144">
        <v>0</v>
      </c>
      <c r="X29" s="144">
        <v>0</v>
      </c>
      <c r="Y29" s="144"/>
      <c r="Z29" s="144">
        <f t="shared" si="5"/>
        <v>0</v>
      </c>
      <c r="AA29" s="144">
        <f t="shared" si="6"/>
        <v>0</v>
      </c>
      <c r="AB29" s="144">
        <f t="shared" si="0"/>
        <v>180</v>
      </c>
      <c r="AC29" s="144">
        <f t="shared" si="1"/>
        <v>90</v>
      </c>
      <c r="AD29" s="144">
        <f t="shared" si="2"/>
        <v>90</v>
      </c>
      <c r="AE29" s="144">
        <f t="shared" si="3"/>
        <v>30</v>
      </c>
      <c r="AF29" s="86" t="s">
        <v>152</v>
      </c>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row>
    <row r="30" spans="1:91" s="4" customFormat="1" ht="28.8" x14ac:dyDescent="0.3">
      <c r="A30" s="153" t="s">
        <v>144</v>
      </c>
      <c r="B30" s="153" t="s">
        <v>35</v>
      </c>
      <c r="C30" s="155" t="s">
        <v>157</v>
      </c>
      <c r="D30" s="158">
        <v>162737</v>
      </c>
      <c r="E30" s="155" t="s">
        <v>158</v>
      </c>
      <c r="F30" s="155" t="s">
        <v>159</v>
      </c>
      <c r="G30" s="155" t="s">
        <v>160</v>
      </c>
      <c r="H30" s="90">
        <v>45</v>
      </c>
      <c r="I30" s="155" t="s">
        <v>63</v>
      </c>
      <c r="J30" s="155" t="s">
        <v>32</v>
      </c>
      <c r="K30" s="155" t="s">
        <v>32</v>
      </c>
      <c r="L30" s="90" t="s">
        <v>127</v>
      </c>
      <c r="M30" s="90">
        <v>15</v>
      </c>
      <c r="N30" s="177">
        <v>42064</v>
      </c>
      <c r="O30" s="177">
        <v>42369</v>
      </c>
      <c r="P30" s="144">
        <v>90</v>
      </c>
      <c r="Q30" s="144">
        <f t="shared" si="4"/>
        <v>45</v>
      </c>
      <c r="R30" s="144">
        <f t="shared" si="4"/>
        <v>22.5</v>
      </c>
      <c r="S30" s="144"/>
      <c r="T30" s="144">
        <f t="shared" si="7"/>
        <v>0</v>
      </c>
      <c r="U30" s="144">
        <f t="shared" si="8"/>
        <v>0</v>
      </c>
      <c r="V30" s="144"/>
      <c r="W30" s="144">
        <v>0</v>
      </c>
      <c r="X30" s="144">
        <v>0</v>
      </c>
      <c r="Y30" s="144"/>
      <c r="Z30" s="144">
        <f t="shared" si="5"/>
        <v>0</v>
      </c>
      <c r="AA30" s="144">
        <f t="shared" si="6"/>
        <v>0</v>
      </c>
      <c r="AB30" s="144">
        <f t="shared" si="0"/>
        <v>90</v>
      </c>
      <c r="AC30" s="144">
        <f t="shared" si="1"/>
        <v>45</v>
      </c>
      <c r="AD30" s="144">
        <f t="shared" si="2"/>
        <v>45</v>
      </c>
      <c r="AE30" s="144">
        <f t="shared" si="3"/>
        <v>15</v>
      </c>
      <c r="AF30" s="86" t="s">
        <v>152</v>
      </c>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row>
    <row r="31" spans="1:91" s="4" customFormat="1" ht="28.8" x14ac:dyDescent="0.3">
      <c r="A31" s="153" t="s">
        <v>144</v>
      </c>
      <c r="B31" s="153" t="s">
        <v>35</v>
      </c>
      <c r="C31" s="155" t="s">
        <v>157</v>
      </c>
      <c r="D31" s="158">
        <v>162737</v>
      </c>
      <c r="E31" s="155" t="s">
        <v>154</v>
      </c>
      <c r="F31" s="155" t="s">
        <v>161</v>
      </c>
      <c r="G31" s="198" t="s">
        <v>39</v>
      </c>
      <c r="H31" s="90">
        <v>180</v>
      </c>
      <c r="I31" s="155" t="s">
        <v>63</v>
      </c>
      <c r="J31" s="155" t="s">
        <v>32</v>
      </c>
      <c r="K31" s="155" t="s">
        <v>162</v>
      </c>
      <c r="L31" s="90" t="s">
        <v>127</v>
      </c>
      <c r="M31" s="90">
        <v>50</v>
      </c>
      <c r="N31" s="177">
        <v>42064</v>
      </c>
      <c r="O31" s="177">
        <v>42369</v>
      </c>
      <c r="P31" s="144">
        <v>300</v>
      </c>
      <c r="Q31" s="144">
        <f t="shared" si="4"/>
        <v>150</v>
      </c>
      <c r="R31" s="144">
        <f t="shared" si="4"/>
        <v>75</v>
      </c>
      <c r="S31" s="144"/>
      <c r="T31" s="144">
        <f t="shared" si="7"/>
        <v>0</v>
      </c>
      <c r="U31" s="144">
        <f t="shared" si="8"/>
        <v>0</v>
      </c>
      <c r="V31" s="144"/>
      <c r="W31" s="144">
        <v>0</v>
      </c>
      <c r="X31" s="144">
        <v>0</v>
      </c>
      <c r="Y31" s="144"/>
      <c r="Z31" s="144">
        <f t="shared" si="5"/>
        <v>0</v>
      </c>
      <c r="AA31" s="144">
        <f t="shared" si="6"/>
        <v>0</v>
      </c>
      <c r="AB31" s="144">
        <f t="shared" si="0"/>
        <v>300</v>
      </c>
      <c r="AC31" s="144">
        <f t="shared" si="1"/>
        <v>150</v>
      </c>
      <c r="AD31" s="144">
        <f t="shared" si="2"/>
        <v>150</v>
      </c>
      <c r="AE31" s="144">
        <f t="shared" si="3"/>
        <v>50</v>
      </c>
      <c r="AF31" s="86" t="s">
        <v>152</v>
      </c>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row>
    <row r="32" spans="1:91" s="4" customFormat="1" ht="28.8" x14ac:dyDescent="0.3">
      <c r="A32" s="153" t="s">
        <v>144</v>
      </c>
      <c r="B32" s="153" t="s">
        <v>35</v>
      </c>
      <c r="C32" s="155" t="s">
        <v>157</v>
      </c>
      <c r="D32" s="158">
        <v>162737</v>
      </c>
      <c r="E32" s="155" t="s">
        <v>154</v>
      </c>
      <c r="F32" s="155" t="s">
        <v>161</v>
      </c>
      <c r="G32" s="198" t="s">
        <v>39</v>
      </c>
      <c r="H32" s="90">
        <v>180</v>
      </c>
      <c r="I32" s="155" t="s">
        <v>63</v>
      </c>
      <c r="J32" s="155" t="s">
        <v>32</v>
      </c>
      <c r="K32" s="155" t="s">
        <v>163</v>
      </c>
      <c r="L32" s="90" t="s">
        <v>127</v>
      </c>
      <c r="M32" s="90">
        <v>40</v>
      </c>
      <c r="N32" s="177">
        <v>42064</v>
      </c>
      <c r="O32" s="177">
        <v>42369</v>
      </c>
      <c r="P32" s="144">
        <v>240</v>
      </c>
      <c r="Q32" s="144">
        <f t="shared" si="4"/>
        <v>120</v>
      </c>
      <c r="R32" s="144">
        <f t="shared" si="4"/>
        <v>60</v>
      </c>
      <c r="S32" s="144"/>
      <c r="T32" s="144">
        <f t="shared" si="7"/>
        <v>0</v>
      </c>
      <c r="U32" s="144">
        <f t="shared" si="8"/>
        <v>0</v>
      </c>
      <c r="V32" s="144"/>
      <c r="W32" s="144">
        <v>0</v>
      </c>
      <c r="X32" s="144">
        <v>0</v>
      </c>
      <c r="Y32" s="144"/>
      <c r="Z32" s="144">
        <f t="shared" si="5"/>
        <v>0</v>
      </c>
      <c r="AA32" s="144">
        <f t="shared" si="6"/>
        <v>0</v>
      </c>
      <c r="AB32" s="144">
        <f t="shared" si="0"/>
        <v>240</v>
      </c>
      <c r="AC32" s="144">
        <f t="shared" si="1"/>
        <v>120</v>
      </c>
      <c r="AD32" s="144">
        <f t="shared" si="2"/>
        <v>120</v>
      </c>
      <c r="AE32" s="144">
        <f t="shared" si="3"/>
        <v>40</v>
      </c>
      <c r="AF32" s="86" t="s">
        <v>152</v>
      </c>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row>
    <row r="33" spans="1:91" s="4" customFormat="1" ht="28.8" x14ac:dyDescent="0.3">
      <c r="A33" s="153" t="s">
        <v>144</v>
      </c>
      <c r="B33" s="153" t="s">
        <v>35</v>
      </c>
      <c r="C33" s="155" t="s">
        <v>157</v>
      </c>
      <c r="D33" s="158">
        <v>162737</v>
      </c>
      <c r="E33" s="155" t="s">
        <v>154</v>
      </c>
      <c r="F33" s="155" t="s">
        <v>161</v>
      </c>
      <c r="G33" s="198" t="s">
        <v>39</v>
      </c>
      <c r="H33" s="90">
        <v>180</v>
      </c>
      <c r="I33" s="155" t="s">
        <v>63</v>
      </c>
      <c r="J33" s="155" t="s">
        <v>138</v>
      </c>
      <c r="K33" s="155" t="s">
        <v>156</v>
      </c>
      <c r="L33" s="90" t="s">
        <v>127</v>
      </c>
      <c r="M33" s="90">
        <v>90</v>
      </c>
      <c r="N33" s="177">
        <v>42064</v>
      </c>
      <c r="O33" s="177">
        <v>42369</v>
      </c>
      <c r="P33" s="144">
        <v>540</v>
      </c>
      <c r="Q33" s="144">
        <f t="shared" si="4"/>
        <v>270</v>
      </c>
      <c r="R33" s="144">
        <f t="shared" si="4"/>
        <v>135</v>
      </c>
      <c r="S33" s="144"/>
      <c r="T33" s="144">
        <f t="shared" si="7"/>
        <v>0</v>
      </c>
      <c r="U33" s="144">
        <f t="shared" si="8"/>
        <v>0</v>
      </c>
      <c r="V33" s="144"/>
      <c r="W33" s="144">
        <v>0</v>
      </c>
      <c r="X33" s="144">
        <v>0</v>
      </c>
      <c r="Y33" s="144"/>
      <c r="Z33" s="144">
        <f t="shared" si="5"/>
        <v>0</v>
      </c>
      <c r="AA33" s="144">
        <f t="shared" si="6"/>
        <v>0</v>
      </c>
      <c r="AB33" s="144">
        <f t="shared" si="0"/>
        <v>540</v>
      </c>
      <c r="AC33" s="144">
        <f t="shared" si="1"/>
        <v>270</v>
      </c>
      <c r="AD33" s="144">
        <f t="shared" si="2"/>
        <v>270</v>
      </c>
      <c r="AE33" s="144">
        <f t="shared" si="3"/>
        <v>90</v>
      </c>
      <c r="AF33" s="86" t="s">
        <v>152</v>
      </c>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row>
    <row r="34" spans="1:91" s="4" customFormat="1" ht="28.8" x14ac:dyDescent="0.3">
      <c r="A34" s="153" t="s">
        <v>144</v>
      </c>
      <c r="B34" s="153" t="s">
        <v>145</v>
      </c>
      <c r="C34" s="155" t="s">
        <v>157</v>
      </c>
      <c r="D34" s="158" t="s">
        <v>164</v>
      </c>
      <c r="E34" s="155" t="s">
        <v>154</v>
      </c>
      <c r="F34" s="155" t="s">
        <v>161</v>
      </c>
      <c r="G34" s="198" t="s">
        <v>39</v>
      </c>
      <c r="H34" s="90">
        <v>625</v>
      </c>
      <c r="I34" s="155" t="s">
        <v>63</v>
      </c>
      <c r="J34" s="155" t="s">
        <v>138</v>
      </c>
      <c r="K34" s="155" t="s">
        <v>156</v>
      </c>
      <c r="L34" s="90" t="s">
        <v>127</v>
      </c>
      <c r="M34" s="90">
        <v>82</v>
      </c>
      <c r="N34" s="177">
        <v>42064</v>
      </c>
      <c r="O34" s="177">
        <v>42369</v>
      </c>
      <c r="P34" s="144"/>
      <c r="Q34" s="144">
        <f t="shared" si="4"/>
        <v>0</v>
      </c>
      <c r="R34" s="144">
        <f t="shared" si="4"/>
        <v>0</v>
      </c>
      <c r="S34" s="144">
        <f>AB34</f>
        <v>492</v>
      </c>
      <c r="T34" s="144">
        <f t="shared" si="7"/>
        <v>246</v>
      </c>
      <c r="U34" s="144">
        <f t="shared" si="8"/>
        <v>246</v>
      </c>
      <c r="V34" s="144"/>
      <c r="W34" s="144">
        <v>0</v>
      </c>
      <c r="X34" s="144">
        <v>0</v>
      </c>
      <c r="Y34" s="144"/>
      <c r="Z34" s="144">
        <f t="shared" si="5"/>
        <v>0</v>
      </c>
      <c r="AA34" s="144">
        <f t="shared" si="6"/>
        <v>0</v>
      </c>
      <c r="AB34" s="144">
        <f t="shared" si="0"/>
        <v>492</v>
      </c>
      <c r="AC34" s="144">
        <f t="shared" si="1"/>
        <v>246</v>
      </c>
      <c r="AD34" s="144">
        <f t="shared" si="2"/>
        <v>246</v>
      </c>
      <c r="AE34" s="144">
        <f t="shared" si="3"/>
        <v>82</v>
      </c>
      <c r="AF34" s="86" t="s">
        <v>152</v>
      </c>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row>
    <row r="35" spans="1:91" s="4" customFormat="1" ht="28.8" x14ac:dyDescent="0.3">
      <c r="A35" s="153" t="s">
        <v>144</v>
      </c>
      <c r="B35" s="153" t="s">
        <v>145</v>
      </c>
      <c r="C35" s="155" t="s">
        <v>157</v>
      </c>
      <c r="D35" s="158" t="s">
        <v>164</v>
      </c>
      <c r="E35" s="155" t="s">
        <v>154</v>
      </c>
      <c r="F35" s="155" t="s">
        <v>161</v>
      </c>
      <c r="G35" s="198" t="s">
        <v>39</v>
      </c>
      <c r="H35" s="90">
        <v>625</v>
      </c>
      <c r="I35" s="155" t="s">
        <v>63</v>
      </c>
      <c r="J35" s="155" t="s">
        <v>138</v>
      </c>
      <c r="K35" s="155" t="s">
        <v>138</v>
      </c>
      <c r="L35" s="90" t="s">
        <v>127</v>
      </c>
      <c r="M35" s="90">
        <v>50</v>
      </c>
      <c r="N35" s="177">
        <v>42064</v>
      </c>
      <c r="O35" s="177">
        <v>42369</v>
      </c>
      <c r="P35" s="144"/>
      <c r="Q35" s="144">
        <f t="shared" si="4"/>
        <v>0</v>
      </c>
      <c r="R35" s="144">
        <f t="shared" si="4"/>
        <v>0</v>
      </c>
      <c r="S35" s="144">
        <f t="shared" ref="S35:S44" si="9">AB35</f>
        <v>300</v>
      </c>
      <c r="T35" s="144">
        <f t="shared" si="7"/>
        <v>150</v>
      </c>
      <c r="U35" s="144">
        <f t="shared" si="8"/>
        <v>150</v>
      </c>
      <c r="V35" s="144"/>
      <c r="W35" s="144">
        <v>0</v>
      </c>
      <c r="X35" s="144">
        <v>0</v>
      </c>
      <c r="Y35" s="144"/>
      <c r="Z35" s="144">
        <f t="shared" si="5"/>
        <v>0</v>
      </c>
      <c r="AA35" s="144">
        <f t="shared" si="6"/>
        <v>0</v>
      </c>
      <c r="AB35" s="144">
        <f t="shared" si="0"/>
        <v>300</v>
      </c>
      <c r="AC35" s="144">
        <f t="shared" si="1"/>
        <v>150</v>
      </c>
      <c r="AD35" s="144">
        <f t="shared" si="2"/>
        <v>150</v>
      </c>
      <c r="AE35" s="144">
        <f t="shared" si="3"/>
        <v>50</v>
      </c>
      <c r="AF35" s="86" t="s">
        <v>152</v>
      </c>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row>
    <row r="36" spans="1:91" s="4" customFormat="1" ht="28.8" x14ac:dyDescent="0.3">
      <c r="A36" s="153" t="s">
        <v>144</v>
      </c>
      <c r="B36" s="153" t="s">
        <v>145</v>
      </c>
      <c r="C36" s="155" t="s">
        <v>157</v>
      </c>
      <c r="D36" s="158" t="s">
        <v>164</v>
      </c>
      <c r="E36" s="155" t="s">
        <v>154</v>
      </c>
      <c r="F36" s="155" t="s">
        <v>161</v>
      </c>
      <c r="G36" s="198" t="s">
        <v>39</v>
      </c>
      <c r="H36" s="90">
        <v>625</v>
      </c>
      <c r="I36" s="155" t="s">
        <v>63</v>
      </c>
      <c r="J36" s="155" t="s">
        <v>63</v>
      </c>
      <c r="K36" s="155" t="s">
        <v>153</v>
      </c>
      <c r="L36" s="90" t="s">
        <v>127</v>
      </c>
      <c r="M36" s="90">
        <v>64</v>
      </c>
      <c r="N36" s="177">
        <v>42064</v>
      </c>
      <c r="O36" s="177">
        <v>42369</v>
      </c>
      <c r="P36" s="144"/>
      <c r="Q36" s="144">
        <f t="shared" si="4"/>
        <v>0</v>
      </c>
      <c r="R36" s="144">
        <f t="shared" si="4"/>
        <v>0</v>
      </c>
      <c r="S36" s="144">
        <f t="shared" si="9"/>
        <v>384</v>
      </c>
      <c r="T36" s="144">
        <f t="shared" si="7"/>
        <v>192</v>
      </c>
      <c r="U36" s="144">
        <f t="shared" si="8"/>
        <v>192</v>
      </c>
      <c r="V36" s="144"/>
      <c r="W36" s="144">
        <v>0</v>
      </c>
      <c r="X36" s="144">
        <v>0</v>
      </c>
      <c r="Y36" s="144"/>
      <c r="Z36" s="144">
        <f t="shared" si="5"/>
        <v>0</v>
      </c>
      <c r="AA36" s="144">
        <f t="shared" si="6"/>
        <v>0</v>
      </c>
      <c r="AB36" s="144">
        <f t="shared" si="0"/>
        <v>384</v>
      </c>
      <c r="AC36" s="144">
        <f t="shared" si="1"/>
        <v>192</v>
      </c>
      <c r="AD36" s="144">
        <f t="shared" si="2"/>
        <v>192</v>
      </c>
      <c r="AE36" s="144">
        <f t="shared" si="3"/>
        <v>64</v>
      </c>
      <c r="AF36" s="86" t="s">
        <v>152</v>
      </c>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row>
    <row r="37" spans="1:91" s="4" customFormat="1" ht="28.8" x14ac:dyDescent="0.3">
      <c r="A37" s="153" t="s">
        <v>144</v>
      </c>
      <c r="B37" s="153" t="s">
        <v>145</v>
      </c>
      <c r="C37" s="155" t="s">
        <v>157</v>
      </c>
      <c r="D37" s="158" t="s">
        <v>164</v>
      </c>
      <c r="E37" s="155" t="s">
        <v>154</v>
      </c>
      <c r="F37" s="155" t="s">
        <v>161</v>
      </c>
      <c r="G37" s="198" t="s">
        <v>39</v>
      </c>
      <c r="H37" s="90">
        <v>625</v>
      </c>
      <c r="I37" s="155" t="s">
        <v>63</v>
      </c>
      <c r="J37" s="155" t="s">
        <v>63</v>
      </c>
      <c r="K37" s="155" t="s">
        <v>165</v>
      </c>
      <c r="L37" s="90" t="s">
        <v>127</v>
      </c>
      <c r="M37" s="90">
        <v>100</v>
      </c>
      <c r="N37" s="177">
        <v>42064</v>
      </c>
      <c r="O37" s="177">
        <v>42369</v>
      </c>
      <c r="P37" s="144"/>
      <c r="Q37" s="144">
        <f t="shared" si="4"/>
        <v>0</v>
      </c>
      <c r="R37" s="144">
        <f t="shared" si="4"/>
        <v>0</v>
      </c>
      <c r="S37" s="144">
        <f t="shared" si="9"/>
        <v>600</v>
      </c>
      <c r="T37" s="144">
        <f t="shared" si="7"/>
        <v>300</v>
      </c>
      <c r="U37" s="144">
        <f t="shared" si="8"/>
        <v>300</v>
      </c>
      <c r="V37" s="144"/>
      <c r="W37" s="144">
        <v>0</v>
      </c>
      <c r="X37" s="144">
        <v>0</v>
      </c>
      <c r="Y37" s="144"/>
      <c r="Z37" s="144">
        <f t="shared" si="5"/>
        <v>0</v>
      </c>
      <c r="AA37" s="144">
        <f t="shared" si="6"/>
        <v>0</v>
      </c>
      <c r="AB37" s="144">
        <f t="shared" si="0"/>
        <v>600</v>
      </c>
      <c r="AC37" s="144">
        <f t="shared" si="1"/>
        <v>300</v>
      </c>
      <c r="AD37" s="144">
        <f t="shared" si="2"/>
        <v>300</v>
      </c>
      <c r="AE37" s="144">
        <f t="shared" si="3"/>
        <v>100</v>
      </c>
      <c r="AF37" s="86" t="s">
        <v>152</v>
      </c>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row>
    <row r="38" spans="1:91" s="4" customFormat="1" ht="28.8" x14ac:dyDescent="0.3">
      <c r="A38" s="153" t="s">
        <v>144</v>
      </c>
      <c r="B38" s="153" t="s">
        <v>145</v>
      </c>
      <c r="C38" s="155" t="s">
        <v>157</v>
      </c>
      <c r="D38" s="158" t="s">
        <v>164</v>
      </c>
      <c r="E38" s="155" t="s">
        <v>154</v>
      </c>
      <c r="F38" s="155" t="s">
        <v>161</v>
      </c>
      <c r="G38" s="198" t="s">
        <v>39</v>
      </c>
      <c r="H38" s="90">
        <v>625</v>
      </c>
      <c r="I38" s="155" t="s">
        <v>63</v>
      </c>
      <c r="J38" s="155" t="s">
        <v>63</v>
      </c>
      <c r="K38" s="155" t="s">
        <v>166</v>
      </c>
      <c r="L38" s="90" t="s">
        <v>127</v>
      </c>
      <c r="M38" s="90">
        <v>30</v>
      </c>
      <c r="N38" s="177">
        <v>42064</v>
      </c>
      <c r="O38" s="177">
        <v>42369</v>
      </c>
      <c r="P38" s="144"/>
      <c r="Q38" s="144">
        <f t="shared" si="4"/>
        <v>0</v>
      </c>
      <c r="R38" s="144">
        <f t="shared" si="4"/>
        <v>0</v>
      </c>
      <c r="S38" s="144">
        <f t="shared" si="9"/>
        <v>180</v>
      </c>
      <c r="T38" s="144">
        <f t="shared" si="7"/>
        <v>90</v>
      </c>
      <c r="U38" s="144">
        <f t="shared" si="8"/>
        <v>90</v>
      </c>
      <c r="V38" s="144"/>
      <c r="W38" s="144">
        <v>0</v>
      </c>
      <c r="X38" s="144">
        <v>0</v>
      </c>
      <c r="Y38" s="144"/>
      <c r="Z38" s="144">
        <f t="shared" si="5"/>
        <v>0</v>
      </c>
      <c r="AA38" s="144">
        <f t="shared" si="6"/>
        <v>0</v>
      </c>
      <c r="AB38" s="144">
        <f t="shared" si="0"/>
        <v>180</v>
      </c>
      <c r="AC38" s="144">
        <f t="shared" si="1"/>
        <v>90</v>
      </c>
      <c r="AD38" s="144">
        <f t="shared" si="2"/>
        <v>90</v>
      </c>
      <c r="AE38" s="144">
        <f t="shared" si="3"/>
        <v>30</v>
      </c>
      <c r="AF38" s="86" t="s">
        <v>152</v>
      </c>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row>
    <row r="39" spans="1:91" s="4" customFormat="1" ht="28.8" x14ac:dyDescent="0.3">
      <c r="A39" s="153" t="s">
        <v>144</v>
      </c>
      <c r="B39" s="153" t="s">
        <v>145</v>
      </c>
      <c r="C39" s="155" t="s">
        <v>157</v>
      </c>
      <c r="D39" s="158" t="s">
        <v>164</v>
      </c>
      <c r="E39" s="155" t="s">
        <v>154</v>
      </c>
      <c r="F39" s="155" t="s">
        <v>161</v>
      </c>
      <c r="G39" s="198" t="s">
        <v>39</v>
      </c>
      <c r="H39" s="90">
        <v>625</v>
      </c>
      <c r="I39" s="155" t="s">
        <v>63</v>
      </c>
      <c r="J39" s="155" t="s">
        <v>63</v>
      </c>
      <c r="K39" s="155" t="s">
        <v>167</v>
      </c>
      <c r="L39" s="90" t="s">
        <v>127</v>
      </c>
      <c r="M39" s="90">
        <v>25</v>
      </c>
      <c r="N39" s="177">
        <v>42064</v>
      </c>
      <c r="O39" s="177">
        <v>42369</v>
      </c>
      <c r="P39" s="144"/>
      <c r="Q39" s="144">
        <f t="shared" si="4"/>
        <v>0</v>
      </c>
      <c r="R39" s="144">
        <f t="shared" si="4"/>
        <v>0</v>
      </c>
      <c r="S39" s="144">
        <f t="shared" si="9"/>
        <v>150</v>
      </c>
      <c r="T39" s="144">
        <f t="shared" si="7"/>
        <v>75</v>
      </c>
      <c r="U39" s="144">
        <f t="shared" si="8"/>
        <v>75</v>
      </c>
      <c r="V39" s="144"/>
      <c r="W39" s="144">
        <v>0</v>
      </c>
      <c r="X39" s="144">
        <v>0</v>
      </c>
      <c r="Y39" s="144"/>
      <c r="Z39" s="144">
        <f t="shared" si="5"/>
        <v>0</v>
      </c>
      <c r="AA39" s="144">
        <f t="shared" si="6"/>
        <v>0</v>
      </c>
      <c r="AB39" s="144">
        <f t="shared" si="0"/>
        <v>150</v>
      </c>
      <c r="AC39" s="144">
        <f t="shared" si="1"/>
        <v>75</v>
      </c>
      <c r="AD39" s="144">
        <f t="shared" si="2"/>
        <v>75</v>
      </c>
      <c r="AE39" s="144">
        <f t="shared" si="3"/>
        <v>25</v>
      </c>
      <c r="AF39" s="86" t="s">
        <v>152</v>
      </c>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row>
    <row r="40" spans="1:91" s="4" customFormat="1" ht="28.8" x14ac:dyDescent="0.3">
      <c r="A40" s="153" t="s">
        <v>144</v>
      </c>
      <c r="B40" s="153" t="s">
        <v>145</v>
      </c>
      <c r="C40" s="155" t="s">
        <v>157</v>
      </c>
      <c r="D40" s="158" t="s">
        <v>164</v>
      </c>
      <c r="E40" s="155" t="s">
        <v>154</v>
      </c>
      <c r="F40" s="155" t="s">
        <v>161</v>
      </c>
      <c r="G40" s="198" t="s">
        <v>39</v>
      </c>
      <c r="H40" s="90">
        <v>625</v>
      </c>
      <c r="I40" s="155" t="s">
        <v>63</v>
      </c>
      <c r="J40" s="155" t="s">
        <v>63</v>
      </c>
      <c r="K40" s="155" t="s">
        <v>151</v>
      </c>
      <c r="L40" s="90" t="s">
        <v>127</v>
      </c>
      <c r="M40" s="90">
        <v>105</v>
      </c>
      <c r="N40" s="177">
        <v>42064</v>
      </c>
      <c r="O40" s="177">
        <v>42369</v>
      </c>
      <c r="P40" s="144"/>
      <c r="Q40" s="144">
        <f t="shared" si="4"/>
        <v>0</v>
      </c>
      <c r="R40" s="144">
        <f t="shared" si="4"/>
        <v>0</v>
      </c>
      <c r="S40" s="144">
        <f t="shared" si="9"/>
        <v>630</v>
      </c>
      <c r="T40" s="144">
        <f t="shared" si="7"/>
        <v>315</v>
      </c>
      <c r="U40" s="144">
        <f t="shared" si="8"/>
        <v>315</v>
      </c>
      <c r="V40" s="144"/>
      <c r="W40" s="144">
        <v>0</v>
      </c>
      <c r="X40" s="144">
        <v>0</v>
      </c>
      <c r="Y40" s="144"/>
      <c r="Z40" s="144">
        <f t="shared" si="5"/>
        <v>0</v>
      </c>
      <c r="AA40" s="144">
        <f t="shared" si="6"/>
        <v>0</v>
      </c>
      <c r="AB40" s="144">
        <f t="shared" si="0"/>
        <v>630</v>
      </c>
      <c r="AC40" s="144">
        <f t="shared" si="1"/>
        <v>315</v>
      </c>
      <c r="AD40" s="144">
        <f t="shared" si="2"/>
        <v>315</v>
      </c>
      <c r="AE40" s="144">
        <f t="shared" si="3"/>
        <v>105</v>
      </c>
      <c r="AF40" s="86" t="s">
        <v>152</v>
      </c>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row>
    <row r="41" spans="1:91" s="4" customFormat="1" ht="28.8" x14ac:dyDescent="0.3">
      <c r="A41" s="153" t="s">
        <v>144</v>
      </c>
      <c r="B41" s="153" t="s">
        <v>145</v>
      </c>
      <c r="C41" s="155" t="s">
        <v>157</v>
      </c>
      <c r="D41" s="158" t="s">
        <v>164</v>
      </c>
      <c r="E41" s="155" t="s">
        <v>154</v>
      </c>
      <c r="F41" s="155" t="s">
        <v>161</v>
      </c>
      <c r="G41" s="198" t="s">
        <v>39</v>
      </c>
      <c r="H41" s="90">
        <v>625</v>
      </c>
      <c r="I41" s="155" t="s">
        <v>63</v>
      </c>
      <c r="J41" s="155" t="s">
        <v>32</v>
      </c>
      <c r="K41" s="155" t="s">
        <v>163</v>
      </c>
      <c r="L41" s="90" t="s">
        <v>127</v>
      </c>
      <c r="M41" s="90">
        <v>25</v>
      </c>
      <c r="N41" s="177">
        <v>42064</v>
      </c>
      <c r="O41" s="177">
        <v>42369</v>
      </c>
      <c r="P41" s="144"/>
      <c r="Q41" s="144">
        <f t="shared" si="4"/>
        <v>0</v>
      </c>
      <c r="R41" s="144">
        <f t="shared" si="4"/>
        <v>0</v>
      </c>
      <c r="S41" s="144">
        <f t="shared" si="9"/>
        <v>150</v>
      </c>
      <c r="T41" s="144">
        <f t="shared" si="7"/>
        <v>75</v>
      </c>
      <c r="U41" s="144">
        <f t="shared" si="8"/>
        <v>75</v>
      </c>
      <c r="V41" s="144"/>
      <c r="W41" s="144">
        <v>0</v>
      </c>
      <c r="X41" s="144">
        <v>0</v>
      </c>
      <c r="Y41" s="144"/>
      <c r="Z41" s="144">
        <f t="shared" si="5"/>
        <v>0</v>
      </c>
      <c r="AA41" s="144">
        <f t="shared" si="6"/>
        <v>0</v>
      </c>
      <c r="AB41" s="144">
        <f t="shared" si="0"/>
        <v>150</v>
      </c>
      <c r="AC41" s="144">
        <f t="shared" si="1"/>
        <v>75</v>
      </c>
      <c r="AD41" s="144">
        <f t="shared" si="2"/>
        <v>75</v>
      </c>
      <c r="AE41" s="144">
        <f t="shared" si="3"/>
        <v>25</v>
      </c>
      <c r="AF41" s="86" t="s">
        <v>152</v>
      </c>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row>
    <row r="42" spans="1:91" s="4" customFormat="1" ht="28.8" x14ac:dyDescent="0.3">
      <c r="A42" s="153" t="s">
        <v>144</v>
      </c>
      <c r="B42" s="153" t="s">
        <v>145</v>
      </c>
      <c r="C42" s="155" t="s">
        <v>157</v>
      </c>
      <c r="D42" s="158" t="s">
        <v>164</v>
      </c>
      <c r="E42" s="155" t="s">
        <v>154</v>
      </c>
      <c r="F42" s="155" t="s">
        <v>161</v>
      </c>
      <c r="G42" s="198" t="s">
        <v>39</v>
      </c>
      <c r="H42" s="90">
        <v>625</v>
      </c>
      <c r="I42" s="155" t="s">
        <v>63</v>
      </c>
      <c r="J42" s="155" t="s">
        <v>32</v>
      </c>
      <c r="K42" s="155" t="s">
        <v>168</v>
      </c>
      <c r="L42" s="90" t="s">
        <v>127</v>
      </c>
      <c r="M42" s="90">
        <v>34</v>
      </c>
      <c r="N42" s="177">
        <v>42064</v>
      </c>
      <c r="O42" s="177">
        <v>42369</v>
      </c>
      <c r="P42" s="144"/>
      <c r="Q42" s="144">
        <f t="shared" si="4"/>
        <v>0</v>
      </c>
      <c r="R42" s="144">
        <f t="shared" si="4"/>
        <v>0</v>
      </c>
      <c r="S42" s="144">
        <f t="shared" si="9"/>
        <v>204</v>
      </c>
      <c r="T42" s="144">
        <f t="shared" si="7"/>
        <v>102</v>
      </c>
      <c r="U42" s="144">
        <f t="shared" si="8"/>
        <v>102</v>
      </c>
      <c r="V42" s="144"/>
      <c r="W42" s="144">
        <v>0</v>
      </c>
      <c r="X42" s="144">
        <v>0</v>
      </c>
      <c r="Y42" s="144"/>
      <c r="Z42" s="144">
        <f t="shared" si="5"/>
        <v>0</v>
      </c>
      <c r="AA42" s="144">
        <f t="shared" si="6"/>
        <v>0</v>
      </c>
      <c r="AB42" s="144">
        <f t="shared" si="0"/>
        <v>204</v>
      </c>
      <c r="AC42" s="144">
        <f t="shared" si="1"/>
        <v>102</v>
      </c>
      <c r="AD42" s="144">
        <f t="shared" si="2"/>
        <v>102</v>
      </c>
      <c r="AE42" s="144">
        <f t="shared" si="3"/>
        <v>34</v>
      </c>
      <c r="AF42" s="86" t="s">
        <v>152</v>
      </c>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row>
    <row r="43" spans="1:91" s="4" customFormat="1" ht="28.8" x14ac:dyDescent="0.3">
      <c r="A43" s="153" t="s">
        <v>144</v>
      </c>
      <c r="B43" s="153" t="s">
        <v>145</v>
      </c>
      <c r="C43" s="155" t="s">
        <v>157</v>
      </c>
      <c r="D43" s="158" t="s">
        <v>164</v>
      </c>
      <c r="E43" s="155" t="s">
        <v>154</v>
      </c>
      <c r="F43" s="155" t="s">
        <v>161</v>
      </c>
      <c r="G43" s="198" t="s">
        <v>39</v>
      </c>
      <c r="H43" s="90">
        <v>625</v>
      </c>
      <c r="I43" s="155" t="s">
        <v>63</v>
      </c>
      <c r="J43" s="155" t="s">
        <v>63</v>
      </c>
      <c r="K43" s="155" t="s">
        <v>63</v>
      </c>
      <c r="L43" s="90" t="s">
        <v>127</v>
      </c>
      <c r="M43" s="90">
        <v>115</v>
      </c>
      <c r="N43" s="177">
        <v>42064</v>
      </c>
      <c r="O43" s="177">
        <v>42369</v>
      </c>
      <c r="P43" s="144"/>
      <c r="Q43" s="144">
        <f t="shared" ref="Q43:R50" si="10">P43/2</f>
        <v>0</v>
      </c>
      <c r="R43" s="144">
        <f t="shared" si="10"/>
        <v>0</v>
      </c>
      <c r="S43" s="144">
        <f t="shared" si="9"/>
        <v>690</v>
      </c>
      <c r="T43" s="144">
        <f t="shared" si="7"/>
        <v>345</v>
      </c>
      <c r="U43" s="144">
        <f t="shared" si="8"/>
        <v>345</v>
      </c>
      <c r="V43" s="144"/>
      <c r="W43" s="144">
        <v>0</v>
      </c>
      <c r="X43" s="144">
        <v>0</v>
      </c>
      <c r="Y43" s="144"/>
      <c r="Z43" s="144">
        <f t="shared" si="5"/>
        <v>0</v>
      </c>
      <c r="AA43" s="144">
        <f t="shared" si="6"/>
        <v>0</v>
      </c>
      <c r="AB43" s="144">
        <f t="shared" si="0"/>
        <v>690</v>
      </c>
      <c r="AC43" s="144">
        <f t="shared" si="1"/>
        <v>345</v>
      </c>
      <c r="AD43" s="144">
        <f t="shared" si="2"/>
        <v>345</v>
      </c>
      <c r="AE43" s="144">
        <f t="shared" si="3"/>
        <v>115</v>
      </c>
      <c r="AF43" s="86" t="s">
        <v>152</v>
      </c>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row>
    <row r="44" spans="1:91" ht="28.8" x14ac:dyDescent="0.3">
      <c r="A44" s="153" t="s">
        <v>144</v>
      </c>
      <c r="B44" s="153" t="s">
        <v>145</v>
      </c>
      <c r="C44" s="155" t="s">
        <v>157</v>
      </c>
      <c r="D44" s="158" t="s">
        <v>164</v>
      </c>
      <c r="E44" s="155" t="s">
        <v>154</v>
      </c>
      <c r="F44" s="155" t="s">
        <v>161</v>
      </c>
      <c r="G44" s="198" t="s">
        <v>39</v>
      </c>
      <c r="H44" s="90">
        <v>625</v>
      </c>
      <c r="I44" s="155" t="s">
        <v>63</v>
      </c>
      <c r="J44" s="155" t="s">
        <v>54</v>
      </c>
      <c r="K44" s="155" t="s">
        <v>169</v>
      </c>
      <c r="L44" s="90" t="s">
        <v>127</v>
      </c>
      <c r="M44" s="90">
        <v>20</v>
      </c>
      <c r="N44" s="177">
        <v>42064</v>
      </c>
      <c r="O44" s="177">
        <v>42369</v>
      </c>
      <c r="P44" s="144"/>
      <c r="Q44" s="144">
        <f t="shared" si="10"/>
        <v>0</v>
      </c>
      <c r="R44" s="144">
        <f t="shared" si="10"/>
        <v>0</v>
      </c>
      <c r="S44" s="144">
        <f t="shared" si="9"/>
        <v>120</v>
      </c>
      <c r="T44" s="144">
        <f t="shared" si="7"/>
        <v>60</v>
      </c>
      <c r="U44" s="144">
        <f t="shared" si="8"/>
        <v>60</v>
      </c>
      <c r="V44" s="144"/>
      <c r="W44" s="144">
        <v>0</v>
      </c>
      <c r="X44" s="144">
        <v>0</v>
      </c>
      <c r="Y44" s="144"/>
      <c r="Z44" s="144">
        <f t="shared" si="5"/>
        <v>0</v>
      </c>
      <c r="AA44" s="144">
        <f t="shared" si="6"/>
        <v>0</v>
      </c>
      <c r="AB44" s="144">
        <f t="shared" si="0"/>
        <v>120</v>
      </c>
      <c r="AC44" s="144">
        <f t="shared" si="1"/>
        <v>60</v>
      </c>
      <c r="AD44" s="144">
        <f t="shared" si="2"/>
        <v>60</v>
      </c>
      <c r="AE44" s="144">
        <f t="shared" si="3"/>
        <v>20</v>
      </c>
      <c r="AF44" s="86" t="s">
        <v>152</v>
      </c>
    </row>
    <row r="45" spans="1:91" ht="28.8" x14ac:dyDescent="0.3">
      <c r="A45" s="153" t="s">
        <v>144</v>
      </c>
      <c r="B45" s="153" t="s">
        <v>35</v>
      </c>
      <c r="C45" s="155" t="s">
        <v>157</v>
      </c>
      <c r="D45" s="155" t="s">
        <v>170</v>
      </c>
      <c r="E45" s="155" t="s">
        <v>158</v>
      </c>
      <c r="F45" s="155" t="s">
        <v>159</v>
      </c>
      <c r="G45" s="155" t="s">
        <v>160</v>
      </c>
      <c r="H45" s="90">
        <v>220</v>
      </c>
      <c r="I45" s="155" t="s">
        <v>63</v>
      </c>
      <c r="J45" s="155" t="s">
        <v>63</v>
      </c>
      <c r="K45" s="155" t="s">
        <v>63</v>
      </c>
      <c r="L45" s="90" t="s">
        <v>127</v>
      </c>
      <c r="M45" s="90">
        <v>100</v>
      </c>
      <c r="N45" s="177">
        <v>42370</v>
      </c>
      <c r="O45" s="177">
        <v>42735</v>
      </c>
      <c r="P45" s="144">
        <v>600</v>
      </c>
      <c r="Q45" s="144">
        <f t="shared" si="10"/>
        <v>300</v>
      </c>
      <c r="R45" s="144">
        <f t="shared" si="10"/>
        <v>150</v>
      </c>
      <c r="S45" s="144"/>
      <c r="T45" s="144">
        <f t="shared" si="7"/>
        <v>0</v>
      </c>
      <c r="U45" s="144">
        <f t="shared" si="8"/>
        <v>0</v>
      </c>
      <c r="V45" s="144"/>
      <c r="W45" s="144">
        <v>0</v>
      </c>
      <c r="X45" s="144">
        <v>0</v>
      </c>
      <c r="Y45" s="144"/>
      <c r="Z45" s="144">
        <f t="shared" si="5"/>
        <v>0</v>
      </c>
      <c r="AA45" s="144">
        <f t="shared" si="6"/>
        <v>0</v>
      </c>
      <c r="AB45" s="144">
        <f t="shared" si="0"/>
        <v>600</v>
      </c>
      <c r="AC45" s="144">
        <f t="shared" si="1"/>
        <v>300</v>
      </c>
      <c r="AD45" s="144">
        <f t="shared" si="2"/>
        <v>300</v>
      </c>
      <c r="AE45" s="144">
        <f t="shared" si="3"/>
        <v>100</v>
      </c>
      <c r="AF45" s="86" t="s">
        <v>152</v>
      </c>
    </row>
    <row r="46" spans="1:91" ht="28.8" x14ac:dyDescent="0.3">
      <c r="A46" s="153" t="s">
        <v>144</v>
      </c>
      <c r="B46" s="153" t="s">
        <v>35</v>
      </c>
      <c r="C46" s="155" t="s">
        <v>157</v>
      </c>
      <c r="D46" s="155" t="s">
        <v>170</v>
      </c>
      <c r="E46" s="155" t="s">
        <v>158</v>
      </c>
      <c r="F46" s="155" t="s">
        <v>159</v>
      </c>
      <c r="G46" s="155" t="s">
        <v>160</v>
      </c>
      <c r="H46" s="90">
        <v>220</v>
      </c>
      <c r="I46" s="155" t="s">
        <v>63</v>
      </c>
      <c r="J46" s="155" t="s">
        <v>32</v>
      </c>
      <c r="K46" s="155" t="s">
        <v>32</v>
      </c>
      <c r="L46" s="90" t="s">
        <v>127</v>
      </c>
      <c r="M46" s="90">
        <v>40</v>
      </c>
      <c r="N46" s="177">
        <v>42370</v>
      </c>
      <c r="O46" s="177">
        <v>42735</v>
      </c>
      <c r="P46" s="144">
        <v>240</v>
      </c>
      <c r="Q46" s="144">
        <f t="shared" si="10"/>
        <v>120</v>
      </c>
      <c r="R46" s="144">
        <f t="shared" si="10"/>
        <v>60</v>
      </c>
      <c r="S46" s="144"/>
      <c r="T46" s="144">
        <f t="shared" si="7"/>
        <v>0</v>
      </c>
      <c r="U46" s="144">
        <f t="shared" si="8"/>
        <v>0</v>
      </c>
      <c r="V46" s="144"/>
      <c r="W46" s="144">
        <v>0</v>
      </c>
      <c r="X46" s="144">
        <v>0</v>
      </c>
      <c r="Y46" s="144"/>
      <c r="Z46" s="144">
        <f t="shared" si="5"/>
        <v>0</v>
      </c>
      <c r="AA46" s="144">
        <f t="shared" si="6"/>
        <v>0</v>
      </c>
      <c r="AB46" s="144">
        <f t="shared" si="0"/>
        <v>240</v>
      </c>
      <c r="AC46" s="144">
        <f t="shared" si="1"/>
        <v>120</v>
      </c>
      <c r="AD46" s="144">
        <f t="shared" si="2"/>
        <v>120</v>
      </c>
      <c r="AE46" s="144">
        <f t="shared" si="3"/>
        <v>40</v>
      </c>
      <c r="AF46" s="86" t="s">
        <v>152</v>
      </c>
    </row>
    <row r="47" spans="1:91" ht="28.8" x14ac:dyDescent="0.3">
      <c r="A47" s="153" t="s">
        <v>144</v>
      </c>
      <c r="B47" s="153" t="s">
        <v>35</v>
      </c>
      <c r="C47" s="155" t="s">
        <v>157</v>
      </c>
      <c r="D47" s="155" t="s">
        <v>170</v>
      </c>
      <c r="E47" s="155" t="s">
        <v>158</v>
      </c>
      <c r="F47" s="155" t="s">
        <v>159</v>
      </c>
      <c r="G47" s="155" t="s">
        <v>160</v>
      </c>
      <c r="H47" s="90">
        <v>220</v>
      </c>
      <c r="I47" s="155" t="s">
        <v>63</v>
      </c>
      <c r="J47" s="155" t="s">
        <v>54</v>
      </c>
      <c r="K47" s="155" t="s">
        <v>169</v>
      </c>
      <c r="L47" s="90" t="s">
        <v>127</v>
      </c>
      <c r="M47" s="90">
        <v>80</v>
      </c>
      <c r="N47" s="177">
        <v>42370</v>
      </c>
      <c r="O47" s="177">
        <v>42735</v>
      </c>
      <c r="P47" s="144">
        <v>480</v>
      </c>
      <c r="Q47" s="144">
        <f t="shared" si="10"/>
        <v>240</v>
      </c>
      <c r="R47" s="144">
        <f t="shared" si="10"/>
        <v>120</v>
      </c>
      <c r="S47" s="144"/>
      <c r="T47" s="144">
        <f t="shared" si="7"/>
        <v>0</v>
      </c>
      <c r="U47" s="144">
        <f t="shared" si="8"/>
        <v>0</v>
      </c>
      <c r="V47" s="144"/>
      <c r="W47" s="144">
        <v>0</v>
      </c>
      <c r="X47" s="144">
        <v>0</v>
      </c>
      <c r="Y47" s="144"/>
      <c r="Z47" s="144">
        <f t="shared" si="5"/>
        <v>0</v>
      </c>
      <c r="AA47" s="144">
        <f t="shared" si="6"/>
        <v>0</v>
      </c>
      <c r="AB47" s="144">
        <f t="shared" si="0"/>
        <v>480</v>
      </c>
      <c r="AC47" s="144">
        <f t="shared" si="1"/>
        <v>240</v>
      </c>
      <c r="AD47" s="144">
        <f t="shared" si="2"/>
        <v>240</v>
      </c>
      <c r="AE47" s="144">
        <f t="shared" si="3"/>
        <v>80</v>
      </c>
      <c r="AF47" s="86" t="s">
        <v>152</v>
      </c>
    </row>
    <row r="48" spans="1:91" ht="28.8" x14ac:dyDescent="0.3">
      <c r="A48" s="153" t="s">
        <v>144</v>
      </c>
      <c r="B48" s="153" t="s">
        <v>35</v>
      </c>
      <c r="C48" s="155" t="s">
        <v>157</v>
      </c>
      <c r="D48" s="155" t="s">
        <v>170</v>
      </c>
      <c r="E48" s="155" t="s">
        <v>154</v>
      </c>
      <c r="F48" s="155" t="s">
        <v>161</v>
      </c>
      <c r="G48" s="198" t="s">
        <v>39</v>
      </c>
      <c r="H48" s="90">
        <v>180</v>
      </c>
      <c r="I48" s="155" t="s">
        <v>63</v>
      </c>
      <c r="J48" s="155" t="s">
        <v>32</v>
      </c>
      <c r="K48" s="155" t="s">
        <v>162</v>
      </c>
      <c r="L48" s="90" t="s">
        <v>127</v>
      </c>
      <c r="M48" s="90">
        <v>50</v>
      </c>
      <c r="N48" s="177">
        <v>42370</v>
      </c>
      <c r="O48" s="177">
        <v>42735</v>
      </c>
      <c r="P48" s="144">
        <v>300</v>
      </c>
      <c r="Q48" s="144">
        <f t="shared" si="10"/>
        <v>150</v>
      </c>
      <c r="R48" s="144">
        <f t="shared" si="10"/>
        <v>75</v>
      </c>
      <c r="S48" s="144"/>
      <c r="T48" s="144">
        <f t="shared" si="7"/>
        <v>0</v>
      </c>
      <c r="U48" s="144">
        <f t="shared" si="8"/>
        <v>0</v>
      </c>
      <c r="V48" s="144"/>
      <c r="W48" s="144">
        <v>0</v>
      </c>
      <c r="X48" s="144">
        <v>0</v>
      </c>
      <c r="Y48" s="144"/>
      <c r="Z48" s="144">
        <f t="shared" si="5"/>
        <v>0</v>
      </c>
      <c r="AA48" s="144">
        <f t="shared" si="6"/>
        <v>0</v>
      </c>
      <c r="AB48" s="144">
        <f t="shared" si="0"/>
        <v>300</v>
      </c>
      <c r="AC48" s="144">
        <f t="shared" si="1"/>
        <v>150</v>
      </c>
      <c r="AD48" s="144">
        <f t="shared" si="2"/>
        <v>150</v>
      </c>
      <c r="AE48" s="144">
        <f t="shared" si="3"/>
        <v>50</v>
      </c>
      <c r="AF48" s="86" t="s">
        <v>152</v>
      </c>
    </row>
    <row r="49" spans="1:32" ht="28.8" x14ac:dyDescent="0.3">
      <c r="A49" s="153" t="s">
        <v>144</v>
      </c>
      <c r="B49" s="153" t="s">
        <v>35</v>
      </c>
      <c r="C49" s="155" t="s">
        <v>157</v>
      </c>
      <c r="D49" s="155" t="s">
        <v>170</v>
      </c>
      <c r="E49" s="155" t="s">
        <v>154</v>
      </c>
      <c r="F49" s="155" t="s">
        <v>161</v>
      </c>
      <c r="G49" s="198" t="s">
        <v>39</v>
      </c>
      <c r="H49" s="90">
        <v>180</v>
      </c>
      <c r="I49" s="155" t="s">
        <v>63</v>
      </c>
      <c r="J49" s="155" t="s">
        <v>138</v>
      </c>
      <c r="K49" s="155" t="s">
        <v>156</v>
      </c>
      <c r="L49" s="90" t="s">
        <v>127</v>
      </c>
      <c r="M49" s="90">
        <v>89</v>
      </c>
      <c r="N49" s="177">
        <v>42370</v>
      </c>
      <c r="O49" s="177">
        <v>42735</v>
      </c>
      <c r="P49" s="144">
        <v>534</v>
      </c>
      <c r="Q49" s="144">
        <f t="shared" si="10"/>
        <v>267</v>
      </c>
      <c r="R49" s="144">
        <f t="shared" si="10"/>
        <v>133.5</v>
      </c>
      <c r="S49" s="144"/>
      <c r="T49" s="144"/>
      <c r="U49" s="144"/>
      <c r="V49" s="144"/>
      <c r="W49" s="144"/>
      <c r="X49" s="144"/>
      <c r="Y49" s="144"/>
      <c r="Z49" s="144"/>
      <c r="AA49" s="144"/>
      <c r="AB49" s="144">
        <f t="shared" si="0"/>
        <v>534</v>
      </c>
      <c r="AC49" s="144">
        <f t="shared" si="1"/>
        <v>267</v>
      </c>
      <c r="AD49" s="144">
        <f t="shared" si="2"/>
        <v>267</v>
      </c>
      <c r="AE49" s="144">
        <f t="shared" si="3"/>
        <v>89</v>
      </c>
      <c r="AF49" s="86" t="s">
        <v>152</v>
      </c>
    </row>
    <row r="50" spans="1:32" ht="28.8" x14ac:dyDescent="0.3">
      <c r="A50" s="153" t="s">
        <v>144</v>
      </c>
      <c r="B50" s="153" t="s">
        <v>35</v>
      </c>
      <c r="C50" s="155" t="s">
        <v>157</v>
      </c>
      <c r="D50" s="155" t="s">
        <v>170</v>
      </c>
      <c r="E50" s="155" t="s">
        <v>154</v>
      </c>
      <c r="F50" s="155" t="s">
        <v>161</v>
      </c>
      <c r="G50" s="198" t="s">
        <v>39</v>
      </c>
      <c r="H50" s="90">
        <v>180</v>
      </c>
      <c r="I50" s="155" t="s">
        <v>63</v>
      </c>
      <c r="J50" s="155" t="s">
        <v>32</v>
      </c>
      <c r="K50" s="155" t="s">
        <v>163</v>
      </c>
      <c r="L50" s="90" t="s">
        <v>127</v>
      </c>
      <c r="M50" s="90">
        <v>41</v>
      </c>
      <c r="N50" s="177">
        <v>42370</v>
      </c>
      <c r="O50" s="177">
        <v>42735</v>
      </c>
      <c r="P50" s="144">
        <v>246</v>
      </c>
      <c r="Q50" s="144">
        <f t="shared" si="10"/>
        <v>123</v>
      </c>
      <c r="R50" s="144">
        <f t="shared" si="10"/>
        <v>61.5</v>
      </c>
      <c r="S50" s="144"/>
      <c r="T50" s="144"/>
      <c r="U50" s="144"/>
      <c r="V50" s="144"/>
      <c r="W50" s="144"/>
      <c r="X50" s="144"/>
      <c r="Y50" s="144"/>
      <c r="Z50" s="144"/>
      <c r="AA50" s="144"/>
      <c r="AB50" s="144">
        <f t="shared" si="0"/>
        <v>246</v>
      </c>
      <c r="AC50" s="144">
        <f t="shared" si="1"/>
        <v>123</v>
      </c>
      <c r="AD50" s="144">
        <f t="shared" si="2"/>
        <v>123</v>
      </c>
      <c r="AE50" s="144">
        <f t="shared" si="3"/>
        <v>41</v>
      </c>
      <c r="AF50" s="86" t="s">
        <v>152</v>
      </c>
    </row>
    <row r="51" spans="1:32" ht="28.8" x14ac:dyDescent="0.3">
      <c r="A51" s="153" t="s">
        <v>144</v>
      </c>
      <c r="B51" s="153" t="s">
        <v>145</v>
      </c>
      <c r="C51" s="155" t="s">
        <v>157</v>
      </c>
      <c r="D51" s="155" t="s">
        <v>171</v>
      </c>
      <c r="E51" s="155" t="s">
        <v>158</v>
      </c>
      <c r="F51" s="155" t="s">
        <v>159</v>
      </c>
      <c r="G51" s="155" t="s">
        <v>160</v>
      </c>
      <c r="H51" s="90">
        <v>40</v>
      </c>
      <c r="I51" s="155" t="s">
        <v>63</v>
      </c>
      <c r="J51" s="155" t="s">
        <v>63</v>
      </c>
      <c r="K51" s="155" t="s">
        <v>63</v>
      </c>
      <c r="L51" s="90" t="s">
        <v>127</v>
      </c>
      <c r="M51" s="90">
        <v>10</v>
      </c>
      <c r="N51" s="177">
        <v>42370</v>
      </c>
      <c r="O51" s="177">
        <v>42769</v>
      </c>
      <c r="P51" s="144"/>
      <c r="Q51" s="144"/>
      <c r="R51" s="144"/>
      <c r="S51" s="144">
        <v>60</v>
      </c>
      <c r="T51" s="144"/>
      <c r="U51" s="144"/>
      <c r="V51" s="144"/>
      <c r="W51" s="144"/>
      <c r="X51" s="144"/>
      <c r="Y51" s="144"/>
      <c r="Z51" s="144"/>
      <c r="AA51" s="144"/>
      <c r="AB51" s="144">
        <f t="shared" si="0"/>
        <v>60</v>
      </c>
      <c r="AC51" s="144">
        <f t="shared" si="1"/>
        <v>30</v>
      </c>
      <c r="AD51" s="144">
        <f t="shared" si="2"/>
        <v>30</v>
      </c>
      <c r="AE51" s="144">
        <f t="shared" si="3"/>
        <v>10</v>
      </c>
      <c r="AF51" s="86" t="s">
        <v>152</v>
      </c>
    </row>
    <row r="52" spans="1:32" ht="28.8" x14ac:dyDescent="0.3">
      <c r="A52" s="153" t="s">
        <v>144</v>
      </c>
      <c r="B52" s="153" t="s">
        <v>145</v>
      </c>
      <c r="C52" s="155" t="s">
        <v>157</v>
      </c>
      <c r="D52" s="155" t="s">
        <v>171</v>
      </c>
      <c r="E52" s="155" t="s">
        <v>158</v>
      </c>
      <c r="F52" s="155" t="s">
        <v>159</v>
      </c>
      <c r="G52" s="155" t="s">
        <v>160</v>
      </c>
      <c r="H52" s="90">
        <v>40</v>
      </c>
      <c r="I52" s="155" t="s">
        <v>63</v>
      </c>
      <c r="J52" s="155" t="s">
        <v>32</v>
      </c>
      <c r="K52" s="155" t="s">
        <v>32</v>
      </c>
      <c r="L52" s="90" t="s">
        <v>127</v>
      </c>
      <c r="M52" s="90">
        <v>10</v>
      </c>
      <c r="N52" s="177">
        <v>42370</v>
      </c>
      <c r="O52" s="177">
        <v>42769</v>
      </c>
      <c r="P52" s="144"/>
      <c r="Q52" s="144"/>
      <c r="R52" s="144"/>
      <c r="S52" s="144">
        <v>60</v>
      </c>
      <c r="T52" s="144"/>
      <c r="U52" s="144"/>
      <c r="V52" s="144"/>
      <c r="W52" s="144"/>
      <c r="X52" s="144"/>
      <c r="Y52" s="144"/>
      <c r="Z52" s="144"/>
      <c r="AA52" s="144"/>
      <c r="AB52" s="144">
        <f t="shared" si="0"/>
        <v>60</v>
      </c>
      <c r="AC52" s="144">
        <f t="shared" si="1"/>
        <v>30</v>
      </c>
      <c r="AD52" s="144">
        <f t="shared" si="2"/>
        <v>30</v>
      </c>
      <c r="AE52" s="144">
        <f t="shared" si="3"/>
        <v>10</v>
      </c>
      <c r="AF52" s="86" t="s">
        <v>152</v>
      </c>
    </row>
    <row r="53" spans="1:32" ht="28.8" x14ac:dyDescent="0.3">
      <c r="A53" s="153" t="s">
        <v>144</v>
      </c>
      <c r="B53" s="153" t="s">
        <v>145</v>
      </c>
      <c r="C53" s="155" t="s">
        <v>157</v>
      </c>
      <c r="D53" s="155" t="s">
        <v>171</v>
      </c>
      <c r="E53" s="155" t="s">
        <v>158</v>
      </c>
      <c r="F53" s="155" t="s">
        <v>159</v>
      </c>
      <c r="G53" s="155" t="s">
        <v>160</v>
      </c>
      <c r="H53" s="90">
        <v>40</v>
      </c>
      <c r="I53" s="155" t="s">
        <v>63</v>
      </c>
      <c r="J53" s="155" t="s">
        <v>54</v>
      </c>
      <c r="K53" s="155" t="s">
        <v>172</v>
      </c>
      <c r="L53" s="90" t="s">
        <v>127</v>
      </c>
      <c r="M53" s="90">
        <v>20</v>
      </c>
      <c r="N53" s="177">
        <v>42370</v>
      </c>
      <c r="O53" s="177">
        <v>42769</v>
      </c>
      <c r="P53" s="144"/>
      <c r="Q53" s="144"/>
      <c r="R53" s="144"/>
      <c r="S53" s="144">
        <v>120</v>
      </c>
      <c r="T53" s="144"/>
      <c r="U53" s="144"/>
      <c r="V53" s="144"/>
      <c r="W53" s="144"/>
      <c r="X53" s="144"/>
      <c r="Y53" s="144"/>
      <c r="Z53" s="144"/>
      <c r="AA53" s="144"/>
      <c r="AB53" s="144">
        <f t="shared" si="0"/>
        <v>120</v>
      </c>
      <c r="AC53" s="144">
        <f t="shared" si="1"/>
        <v>60</v>
      </c>
      <c r="AD53" s="144">
        <f t="shared" si="2"/>
        <v>60</v>
      </c>
      <c r="AE53" s="144">
        <f t="shared" si="3"/>
        <v>20</v>
      </c>
      <c r="AF53" s="86" t="s">
        <v>152</v>
      </c>
    </row>
    <row r="54" spans="1:32" ht="28.8" x14ac:dyDescent="0.3">
      <c r="A54" s="153" t="s">
        <v>144</v>
      </c>
      <c r="B54" s="153" t="s">
        <v>145</v>
      </c>
      <c r="C54" s="155" t="s">
        <v>157</v>
      </c>
      <c r="D54" s="155" t="s">
        <v>171</v>
      </c>
      <c r="E54" s="155" t="s">
        <v>154</v>
      </c>
      <c r="F54" s="155" t="s">
        <v>155</v>
      </c>
      <c r="G54" s="198" t="s">
        <v>39</v>
      </c>
      <c r="H54" s="90">
        <v>309</v>
      </c>
      <c r="I54" s="155" t="s">
        <v>63</v>
      </c>
      <c r="J54" s="155" t="s">
        <v>63</v>
      </c>
      <c r="K54" s="155" t="s">
        <v>63</v>
      </c>
      <c r="L54" s="90" t="s">
        <v>127</v>
      </c>
      <c r="M54" s="90">
        <v>37</v>
      </c>
      <c r="N54" s="177">
        <v>42370</v>
      </c>
      <c r="O54" s="177">
        <v>42769</v>
      </c>
      <c r="P54" s="144">
        <v>186</v>
      </c>
      <c r="Q54" s="144"/>
      <c r="R54" s="144"/>
      <c r="S54" s="144"/>
      <c r="T54" s="144"/>
      <c r="U54" s="144"/>
      <c r="V54" s="144"/>
      <c r="W54" s="144"/>
      <c r="X54" s="144"/>
      <c r="Y54" s="144">
        <v>36</v>
      </c>
      <c r="Z54" s="144"/>
      <c r="AA54" s="144"/>
      <c r="AB54" s="144">
        <f t="shared" si="0"/>
        <v>222</v>
      </c>
      <c r="AC54" s="144">
        <f t="shared" si="1"/>
        <v>111</v>
      </c>
      <c r="AD54" s="144">
        <f t="shared" si="2"/>
        <v>111</v>
      </c>
      <c r="AE54" s="144">
        <f t="shared" si="3"/>
        <v>37</v>
      </c>
      <c r="AF54" s="86" t="s">
        <v>152</v>
      </c>
    </row>
    <row r="55" spans="1:32" ht="28.8" x14ac:dyDescent="0.3">
      <c r="A55" s="153" t="s">
        <v>144</v>
      </c>
      <c r="B55" s="153" t="s">
        <v>145</v>
      </c>
      <c r="C55" s="155" t="s">
        <v>157</v>
      </c>
      <c r="D55" s="155" t="s">
        <v>171</v>
      </c>
      <c r="E55" s="155" t="s">
        <v>154</v>
      </c>
      <c r="F55" s="155" t="s">
        <v>155</v>
      </c>
      <c r="G55" s="198" t="s">
        <v>39</v>
      </c>
      <c r="H55" s="90">
        <v>309</v>
      </c>
      <c r="I55" s="155" t="s">
        <v>63</v>
      </c>
      <c r="J55" s="155" t="s">
        <v>63</v>
      </c>
      <c r="K55" s="155" t="s">
        <v>151</v>
      </c>
      <c r="L55" s="90" t="s">
        <v>127</v>
      </c>
      <c r="M55" s="90">
        <v>81</v>
      </c>
      <c r="N55" s="177">
        <v>42370</v>
      </c>
      <c r="O55" s="177">
        <v>42769</v>
      </c>
      <c r="P55" s="144">
        <v>36</v>
      </c>
      <c r="Q55" s="144"/>
      <c r="R55" s="144"/>
      <c r="S55" s="144"/>
      <c r="T55" s="144"/>
      <c r="U55" s="144"/>
      <c r="V55" s="144"/>
      <c r="W55" s="144"/>
      <c r="X55" s="144"/>
      <c r="Y55" s="144">
        <v>450</v>
      </c>
      <c r="Z55" s="144"/>
      <c r="AA55" s="144"/>
      <c r="AB55" s="144">
        <f t="shared" si="0"/>
        <v>486</v>
      </c>
      <c r="AC55" s="144">
        <f t="shared" si="1"/>
        <v>243</v>
      </c>
      <c r="AD55" s="144">
        <f t="shared" si="2"/>
        <v>243</v>
      </c>
      <c r="AE55" s="144">
        <f t="shared" si="3"/>
        <v>81</v>
      </c>
      <c r="AF55" s="86" t="s">
        <v>152</v>
      </c>
    </row>
    <row r="56" spans="1:32" ht="28.8" x14ac:dyDescent="0.3">
      <c r="A56" s="153" t="s">
        <v>144</v>
      </c>
      <c r="B56" s="153" t="s">
        <v>145</v>
      </c>
      <c r="C56" s="155" t="s">
        <v>157</v>
      </c>
      <c r="D56" s="155" t="s">
        <v>171</v>
      </c>
      <c r="E56" s="155" t="s">
        <v>154</v>
      </c>
      <c r="F56" s="155" t="s">
        <v>155</v>
      </c>
      <c r="G56" s="198" t="s">
        <v>39</v>
      </c>
      <c r="H56" s="90">
        <v>309</v>
      </c>
      <c r="I56" s="155" t="s">
        <v>63</v>
      </c>
      <c r="J56" s="155" t="s">
        <v>63</v>
      </c>
      <c r="K56" s="155" t="s">
        <v>165</v>
      </c>
      <c r="L56" s="90" t="s">
        <v>127</v>
      </c>
      <c r="M56" s="90">
        <v>101</v>
      </c>
      <c r="N56" s="177">
        <v>42370</v>
      </c>
      <c r="O56" s="177">
        <v>42769</v>
      </c>
      <c r="P56" s="144">
        <v>36</v>
      </c>
      <c r="Q56" s="144"/>
      <c r="R56" s="144"/>
      <c r="S56" s="144"/>
      <c r="T56" s="144"/>
      <c r="U56" s="144"/>
      <c r="V56" s="144"/>
      <c r="W56" s="144"/>
      <c r="X56" s="144"/>
      <c r="Y56" s="144">
        <v>570</v>
      </c>
      <c r="Z56" s="144"/>
      <c r="AA56" s="144"/>
      <c r="AB56" s="144">
        <f t="shared" si="0"/>
        <v>606</v>
      </c>
      <c r="AC56" s="144">
        <f t="shared" si="1"/>
        <v>303</v>
      </c>
      <c r="AD56" s="144">
        <f t="shared" si="2"/>
        <v>303</v>
      </c>
      <c r="AE56" s="144">
        <f t="shared" si="3"/>
        <v>101</v>
      </c>
      <c r="AF56" s="86" t="s">
        <v>152</v>
      </c>
    </row>
    <row r="57" spans="1:32" ht="28.8" x14ac:dyDescent="0.3">
      <c r="A57" s="153" t="s">
        <v>144</v>
      </c>
      <c r="B57" s="153" t="s">
        <v>145</v>
      </c>
      <c r="C57" s="155" t="s">
        <v>157</v>
      </c>
      <c r="D57" s="155" t="s">
        <v>171</v>
      </c>
      <c r="E57" s="155" t="s">
        <v>154</v>
      </c>
      <c r="F57" s="155" t="s">
        <v>155</v>
      </c>
      <c r="G57" s="198" t="s">
        <v>39</v>
      </c>
      <c r="H57" s="90">
        <v>309</v>
      </c>
      <c r="I57" s="155" t="s">
        <v>63</v>
      </c>
      <c r="J57" s="155" t="s">
        <v>63</v>
      </c>
      <c r="K57" s="155" t="s">
        <v>167</v>
      </c>
      <c r="L57" s="90" t="s">
        <v>127</v>
      </c>
      <c r="M57" s="90">
        <v>15</v>
      </c>
      <c r="N57" s="177">
        <v>42370</v>
      </c>
      <c r="O57" s="177">
        <v>42769</v>
      </c>
      <c r="P57" s="144">
        <v>90</v>
      </c>
      <c r="Q57" s="144"/>
      <c r="R57" s="144"/>
      <c r="S57" s="144"/>
      <c r="T57" s="144"/>
      <c r="U57" s="144"/>
      <c r="V57" s="144"/>
      <c r="W57" s="144"/>
      <c r="X57" s="144"/>
      <c r="Y57" s="144"/>
      <c r="Z57" s="144"/>
      <c r="AA57" s="144"/>
      <c r="AB57" s="144">
        <f t="shared" si="0"/>
        <v>90</v>
      </c>
      <c r="AC57" s="144">
        <f t="shared" si="1"/>
        <v>45</v>
      </c>
      <c r="AD57" s="144">
        <f t="shared" si="2"/>
        <v>45</v>
      </c>
      <c r="AE57" s="144">
        <f t="shared" si="3"/>
        <v>15</v>
      </c>
      <c r="AF57" s="86" t="s">
        <v>152</v>
      </c>
    </row>
    <row r="58" spans="1:32" ht="28.8" x14ac:dyDescent="0.3">
      <c r="A58" s="153" t="s">
        <v>144</v>
      </c>
      <c r="B58" s="153" t="s">
        <v>145</v>
      </c>
      <c r="C58" s="155" t="s">
        <v>157</v>
      </c>
      <c r="D58" s="155" t="s">
        <v>171</v>
      </c>
      <c r="E58" s="155" t="s">
        <v>154</v>
      </c>
      <c r="F58" s="155" t="s">
        <v>155</v>
      </c>
      <c r="G58" s="198" t="s">
        <v>39</v>
      </c>
      <c r="H58" s="90">
        <v>309</v>
      </c>
      <c r="I58" s="155" t="s">
        <v>63</v>
      </c>
      <c r="J58" s="155" t="s">
        <v>32</v>
      </c>
      <c r="K58" s="155" t="s">
        <v>173</v>
      </c>
      <c r="L58" s="90" t="s">
        <v>127</v>
      </c>
      <c r="M58" s="90">
        <v>5</v>
      </c>
      <c r="N58" s="177">
        <v>42370</v>
      </c>
      <c r="O58" s="177">
        <v>42769</v>
      </c>
      <c r="P58" s="144">
        <v>30</v>
      </c>
      <c r="Q58" s="144"/>
      <c r="R58" s="144"/>
      <c r="S58" s="144"/>
      <c r="T58" s="144"/>
      <c r="U58" s="144"/>
      <c r="V58" s="144"/>
      <c r="W58" s="144"/>
      <c r="X58" s="144"/>
      <c r="Y58" s="144"/>
      <c r="Z58" s="144"/>
      <c r="AA58" s="144"/>
      <c r="AB58" s="144">
        <f t="shared" si="0"/>
        <v>30</v>
      </c>
      <c r="AC58" s="144">
        <f t="shared" si="1"/>
        <v>15</v>
      </c>
      <c r="AD58" s="144">
        <f t="shared" si="2"/>
        <v>15</v>
      </c>
      <c r="AE58" s="144">
        <f t="shared" si="3"/>
        <v>5</v>
      </c>
      <c r="AF58" s="86" t="s">
        <v>152</v>
      </c>
    </row>
    <row r="59" spans="1:32" ht="28.8" x14ac:dyDescent="0.3">
      <c r="A59" s="153" t="s">
        <v>144</v>
      </c>
      <c r="B59" s="153" t="s">
        <v>145</v>
      </c>
      <c r="C59" s="155" t="s">
        <v>157</v>
      </c>
      <c r="D59" s="155" t="s">
        <v>171</v>
      </c>
      <c r="E59" s="155" t="s">
        <v>154</v>
      </c>
      <c r="F59" s="155" t="s">
        <v>155</v>
      </c>
      <c r="G59" s="198" t="s">
        <v>39</v>
      </c>
      <c r="H59" s="90">
        <v>309</v>
      </c>
      <c r="I59" s="155" t="s">
        <v>63</v>
      </c>
      <c r="J59" s="155" t="s">
        <v>138</v>
      </c>
      <c r="K59" s="155" t="s">
        <v>156</v>
      </c>
      <c r="L59" s="90" t="s">
        <v>127</v>
      </c>
      <c r="M59" s="90">
        <v>10</v>
      </c>
      <c r="N59" s="177">
        <v>42370</v>
      </c>
      <c r="O59" s="177">
        <v>42769</v>
      </c>
      <c r="P59" s="144"/>
      <c r="Q59" s="144">
        <f>P59/2</f>
        <v>0</v>
      </c>
      <c r="R59" s="144">
        <f>Q59/2</f>
        <v>0</v>
      </c>
      <c r="S59" s="144"/>
      <c r="T59" s="144">
        <f t="shared" si="7"/>
        <v>0</v>
      </c>
      <c r="U59" s="144">
        <f t="shared" si="8"/>
        <v>0</v>
      </c>
      <c r="V59" s="144"/>
      <c r="W59" s="144">
        <v>0</v>
      </c>
      <c r="X59" s="144">
        <v>0</v>
      </c>
      <c r="Y59" s="144">
        <v>60</v>
      </c>
      <c r="Z59" s="144">
        <f t="shared" si="5"/>
        <v>30</v>
      </c>
      <c r="AA59" s="144">
        <f t="shared" si="6"/>
        <v>30</v>
      </c>
      <c r="AB59" s="144">
        <f t="shared" si="0"/>
        <v>60</v>
      </c>
      <c r="AC59" s="144">
        <f t="shared" si="1"/>
        <v>30</v>
      </c>
      <c r="AD59" s="144">
        <f t="shared" si="2"/>
        <v>30</v>
      </c>
      <c r="AE59" s="144">
        <f t="shared" si="3"/>
        <v>10</v>
      </c>
      <c r="AF59" s="86" t="s">
        <v>152</v>
      </c>
    </row>
    <row r="60" spans="1:32" ht="28.8" x14ac:dyDescent="0.3">
      <c r="A60" s="153" t="s">
        <v>144</v>
      </c>
      <c r="B60" s="153" t="s">
        <v>145</v>
      </c>
      <c r="C60" s="155" t="s">
        <v>157</v>
      </c>
      <c r="D60" s="155" t="s">
        <v>171</v>
      </c>
      <c r="E60" s="155" t="s">
        <v>154</v>
      </c>
      <c r="F60" s="155" t="s">
        <v>155</v>
      </c>
      <c r="G60" s="198" t="s">
        <v>39</v>
      </c>
      <c r="H60" s="90">
        <v>309</v>
      </c>
      <c r="I60" s="155" t="s">
        <v>63</v>
      </c>
      <c r="J60" s="155" t="s">
        <v>63</v>
      </c>
      <c r="K60" s="155" t="s">
        <v>174</v>
      </c>
      <c r="L60" s="90" t="s">
        <v>127</v>
      </c>
      <c r="M60" s="90">
        <v>30</v>
      </c>
      <c r="N60" s="177">
        <v>42370</v>
      </c>
      <c r="O60" s="177">
        <v>42769</v>
      </c>
      <c r="P60" s="144">
        <v>174</v>
      </c>
      <c r="Q60" s="144"/>
      <c r="R60" s="144"/>
      <c r="S60" s="144"/>
      <c r="T60" s="144"/>
      <c r="U60" s="144"/>
      <c r="V60" s="144"/>
      <c r="W60" s="144"/>
      <c r="X60" s="144"/>
      <c r="Y60" s="144">
        <v>6</v>
      </c>
      <c r="Z60" s="144"/>
      <c r="AA60" s="144"/>
      <c r="AB60" s="144">
        <f t="shared" si="0"/>
        <v>180</v>
      </c>
      <c r="AC60" s="144">
        <f t="shared" si="1"/>
        <v>90</v>
      </c>
      <c r="AD60" s="144">
        <f t="shared" si="2"/>
        <v>90</v>
      </c>
      <c r="AE60" s="144">
        <f t="shared" si="3"/>
        <v>30</v>
      </c>
      <c r="AF60" s="86" t="s">
        <v>152</v>
      </c>
    </row>
    <row r="61" spans="1:32" ht="28.8" x14ac:dyDescent="0.3">
      <c r="A61" s="153" t="s">
        <v>144</v>
      </c>
      <c r="B61" s="153" t="s">
        <v>145</v>
      </c>
      <c r="C61" s="155" t="s">
        <v>157</v>
      </c>
      <c r="D61" s="155" t="s">
        <v>171</v>
      </c>
      <c r="E61" s="155" t="s">
        <v>154</v>
      </c>
      <c r="F61" s="155" t="s">
        <v>155</v>
      </c>
      <c r="G61" s="198" t="s">
        <v>39</v>
      </c>
      <c r="H61" s="90">
        <v>309</v>
      </c>
      <c r="I61" s="155" t="s">
        <v>63</v>
      </c>
      <c r="J61" s="155" t="s">
        <v>63</v>
      </c>
      <c r="K61" s="155" t="s">
        <v>153</v>
      </c>
      <c r="L61" s="90" t="s">
        <v>127</v>
      </c>
      <c r="M61" s="90">
        <v>30</v>
      </c>
      <c r="N61" s="177">
        <v>42370</v>
      </c>
      <c r="O61" s="177">
        <v>42769</v>
      </c>
      <c r="P61" s="144"/>
      <c r="Q61" s="144"/>
      <c r="R61" s="144"/>
      <c r="S61" s="144"/>
      <c r="T61" s="144"/>
      <c r="U61" s="144"/>
      <c r="V61" s="144"/>
      <c r="W61" s="144"/>
      <c r="X61" s="144"/>
      <c r="Y61" s="144">
        <v>180</v>
      </c>
      <c r="Z61" s="144"/>
      <c r="AA61" s="144"/>
      <c r="AB61" s="144">
        <f t="shared" si="0"/>
        <v>180</v>
      </c>
      <c r="AC61" s="144">
        <f t="shared" si="1"/>
        <v>90</v>
      </c>
      <c r="AD61" s="144">
        <f t="shared" si="2"/>
        <v>90</v>
      </c>
      <c r="AE61" s="144">
        <f t="shared" si="3"/>
        <v>30</v>
      </c>
      <c r="AF61" s="86" t="s">
        <v>152</v>
      </c>
    </row>
    <row r="62" spans="1:32" ht="28.8" x14ac:dyDescent="0.3">
      <c r="A62" s="153" t="s">
        <v>144</v>
      </c>
      <c r="B62" s="153" t="s">
        <v>35</v>
      </c>
      <c r="C62" s="155" t="s">
        <v>157</v>
      </c>
      <c r="D62" s="155" t="s">
        <v>175</v>
      </c>
      <c r="E62" s="155" t="s">
        <v>158</v>
      </c>
      <c r="F62" s="155" t="s">
        <v>159</v>
      </c>
      <c r="G62" s="155" t="s">
        <v>160</v>
      </c>
      <c r="H62" s="90">
        <v>100</v>
      </c>
      <c r="I62" s="155"/>
      <c r="J62" s="155"/>
      <c r="K62" s="155"/>
      <c r="L62" s="90" t="s">
        <v>127</v>
      </c>
      <c r="M62" s="90"/>
      <c r="N62" s="177"/>
      <c r="O62" s="177"/>
      <c r="P62" s="144"/>
      <c r="Q62" s="144"/>
      <c r="R62" s="144"/>
      <c r="S62" s="144"/>
      <c r="T62" s="144"/>
      <c r="U62" s="144"/>
      <c r="V62" s="144"/>
      <c r="W62" s="144"/>
      <c r="X62" s="144"/>
      <c r="Y62" s="144"/>
      <c r="Z62" s="144"/>
      <c r="AA62" s="144"/>
      <c r="AB62" s="144"/>
      <c r="AC62" s="144"/>
      <c r="AD62" s="144"/>
      <c r="AE62" s="144"/>
      <c r="AF62" s="86" t="s">
        <v>152</v>
      </c>
    </row>
    <row r="63" spans="1:32" ht="28.8" x14ac:dyDescent="0.3">
      <c r="A63" s="153" t="s">
        <v>144</v>
      </c>
      <c r="B63" s="153" t="s">
        <v>35</v>
      </c>
      <c r="C63" s="155" t="s">
        <v>157</v>
      </c>
      <c r="D63" s="155" t="s">
        <v>175</v>
      </c>
      <c r="E63" s="155" t="s">
        <v>154</v>
      </c>
      <c r="F63" s="155" t="s">
        <v>155</v>
      </c>
      <c r="G63" s="198" t="s">
        <v>39</v>
      </c>
      <c r="H63" s="90">
        <v>290</v>
      </c>
      <c r="I63" s="155"/>
      <c r="J63" s="155"/>
      <c r="K63" s="155"/>
      <c r="L63" s="90" t="s">
        <v>127</v>
      </c>
      <c r="M63" s="90"/>
      <c r="N63" s="177"/>
      <c r="O63" s="177"/>
      <c r="P63" s="144"/>
      <c r="Q63" s="144"/>
      <c r="R63" s="144"/>
      <c r="S63" s="144"/>
      <c r="T63" s="144"/>
      <c r="U63" s="144"/>
      <c r="V63" s="144"/>
      <c r="W63" s="144"/>
      <c r="X63" s="144"/>
      <c r="Y63" s="144"/>
      <c r="Z63" s="144"/>
      <c r="AA63" s="144"/>
      <c r="AB63" s="144"/>
      <c r="AC63" s="144"/>
      <c r="AD63" s="144"/>
      <c r="AE63" s="144"/>
      <c r="AF63" s="86" t="s">
        <v>152</v>
      </c>
    </row>
    <row r="64" spans="1:32" ht="28.8" x14ac:dyDescent="0.3">
      <c r="A64" s="153" t="s">
        <v>144</v>
      </c>
      <c r="B64" s="153" t="s">
        <v>145</v>
      </c>
      <c r="C64" s="155" t="s">
        <v>157</v>
      </c>
      <c r="D64" s="155" t="s">
        <v>176</v>
      </c>
      <c r="E64" s="155" t="s">
        <v>158</v>
      </c>
      <c r="F64" s="155" t="s">
        <v>159</v>
      </c>
      <c r="G64" s="155" t="s">
        <v>160</v>
      </c>
      <c r="H64" s="90">
        <v>40</v>
      </c>
      <c r="I64" s="155"/>
      <c r="J64" s="155"/>
      <c r="K64" s="155"/>
      <c r="L64" s="90" t="s">
        <v>127</v>
      </c>
      <c r="M64" s="90"/>
      <c r="N64" s="177"/>
      <c r="O64" s="177"/>
      <c r="P64" s="144"/>
      <c r="Q64" s="144"/>
      <c r="R64" s="144"/>
      <c r="S64" s="144"/>
      <c r="T64" s="144"/>
      <c r="U64" s="144"/>
      <c r="V64" s="144"/>
      <c r="W64" s="144"/>
      <c r="X64" s="144"/>
      <c r="Y64" s="144"/>
      <c r="Z64" s="144"/>
      <c r="AA64" s="144"/>
      <c r="AB64" s="144"/>
      <c r="AC64" s="144"/>
      <c r="AD64" s="144"/>
      <c r="AE64" s="144"/>
      <c r="AF64" s="86" t="s">
        <v>152</v>
      </c>
    </row>
    <row r="65" spans="1:32" ht="28.8" x14ac:dyDescent="0.3">
      <c r="A65" s="153" t="s">
        <v>144</v>
      </c>
      <c r="B65" s="153" t="s">
        <v>145</v>
      </c>
      <c r="C65" s="155" t="s">
        <v>157</v>
      </c>
      <c r="D65" s="155" t="s">
        <v>176</v>
      </c>
      <c r="E65" s="155" t="s">
        <v>154</v>
      </c>
      <c r="F65" s="155" t="s">
        <v>155</v>
      </c>
      <c r="G65" s="198" t="s">
        <v>39</v>
      </c>
      <c r="H65" s="90">
        <v>210</v>
      </c>
      <c r="I65" s="155"/>
      <c r="J65" s="155"/>
      <c r="K65" s="155"/>
      <c r="L65" s="91" t="s">
        <v>127</v>
      </c>
      <c r="M65" s="89"/>
      <c r="N65" s="178"/>
      <c r="O65" s="178"/>
      <c r="P65" s="90"/>
      <c r="Q65" s="90"/>
      <c r="R65" s="90"/>
      <c r="S65" s="90"/>
      <c r="T65" s="90"/>
      <c r="U65" s="90"/>
      <c r="V65" s="90"/>
      <c r="W65" s="90"/>
      <c r="X65" s="90"/>
      <c r="Y65" s="90"/>
      <c r="Z65" s="90"/>
      <c r="AA65" s="90"/>
      <c r="AB65" s="90"/>
      <c r="AC65" s="90"/>
      <c r="AD65" s="90"/>
      <c r="AE65" s="90"/>
      <c r="AF65" s="86" t="s">
        <v>152</v>
      </c>
    </row>
    <row r="66" spans="1:32" ht="28.8" x14ac:dyDescent="0.3">
      <c r="A66" s="107" t="s">
        <v>82</v>
      </c>
      <c r="B66" s="107" t="s">
        <v>35</v>
      </c>
      <c r="C66" s="227" t="s">
        <v>177</v>
      </c>
      <c r="D66" s="227" t="s">
        <v>178</v>
      </c>
      <c r="E66" s="227" t="s">
        <v>26</v>
      </c>
      <c r="F66" s="227" t="s">
        <v>27</v>
      </c>
      <c r="G66" s="227" t="s">
        <v>28</v>
      </c>
      <c r="H66" s="110">
        <v>60</v>
      </c>
      <c r="I66" s="227" t="s">
        <v>69</v>
      </c>
      <c r="J66" s="227" t="s">
        <v>53</v>
      </c>
      <c r="K66" s="227" t="s">
        <v>179</v>
      </c>
      <c r="L66" s="101" t="s">
        <v>127</v>
      </c>
      <c r="M66" s="110">
        <v>60</v>
      </c>
      <c r="N66" s="179">
        <v>42064</v>
      </c>
      <c r="O66" s="179">
        <v>42369</v>
      </c>
      <c r="P66" s="110">
        <v>60</v>
      </c>
      <c r="Q66" s="110"/>
      <c r="R66" s="110"/>
      <c r="S66" s="110"/>
      <c r="T66" s="110"/>
      <c r="U66" s="110"/>
      <c r="V66" s="110"/>
      <c r="W66" s="110"/>
      <c r="X66" s="110"/>
      <c r="Y66" s="110"/>
      <c r="Z66" s="110"/>
      <c r="AA66" s="110"/>
      <c r="AB66" s="110"/>
      <c r="AC66" s="110"/>
      <c r="AD66" s="110"/>
      <c r="AE66" s="110"/>
      <c r="AF66" s="103"/>
    </row>
    <row r="67" spans="1:32" ht="28.8" x14ac:dyDescent="0.3">
      <c r="A67" s="107" t="s">
        <v>82</v>
      </c>
      <c r="B67" s="107" t="s">
        <v>35</v>
      </c>
      <c r="C67" s="227" t="s">
        <v>177</v>
      </c>
      <c r="D67" s="227" t="s">
        <v>178</v>
      </c>
      <c r="E67" s="227" t="s">
        <v>26</v>
      </c>
      <c r="F67" s="227" t="s">
        <v>27</v>
      </c>
      <c r="G67" s="227" t="s">
        <v>28</v>
      </c>
      <c r="H67" s="110">
        <v>49</v>
      </c>
      <c r="I67" s="227" t="s">
        <v>41</v>
      </c>
      <c r="J67" s="227" t="s">
        <v>41</v>
      </c>
      <c r="K67" s="227" t="s">
        <v>180</v>
      </c>
      <c r="L67" s="101" t="s">
        <v>127</v>
      </c>
      <c r="M67" s="110">
        <v>49</v>
      </c>
      <c r="N67" s="179">
        <v>42064</v>
      </c>
      <c r="O67" s="179">
        <v>42369</v>
      </c>
      <c r="P67" s="110">
        <v>42</v>
      </c>
      <c r="Q67" s="110">
        <v>21</v>
      </c>
      <c r="R67" s="110">
        <v>21</v>
      </c>
      <c r="S67" s="110">
        <v>5</v>
      </c>
      <c r="T67" s="110">
        <v>3</v>
      </c>
      <c r="U67" s="110">
        <v>2</v>
      </c>
      <c r="V67" s="110"/>
      <c r="W67" s="110"/>
      <c r="X67" s="110"/>
      <c r="Y67" s="110">
        <v>2</v>
      </c>
      <c r="Z67" s="110"/>
      <c r="AA67" s="110"/>
      <c r="AB67" s="110"/>
      <c r="AC67" s="110"/>
      <c r="AD67" s="110"/>
      <c r="AE67" s="110"/>
      <c r="AF67" s="103"/>
    </row>
    <row r="68" spans="1:32" ht="28.8" x14ac:dyDescent="0.3">
      <c r="A68" s="107" t="s">
        <v>82</v>
      </c>
      <c r="B68" s="107" t="s">
        <v>35</v>
      </c>
      <c r="C68" s="227" t="s">
        <v>177</v>
      </c>
      <c r="D68" s="227" t="s">
        <v>178</v>
      </c>
      <c r="E68" s="227" t="s">
        <v>26</v>
      </c>
      <c r="F68" s="227" t="s">
        <v>27</v>
      </c>
      <c r="G68" s="227" t="s">
        <v>28</v>
      </c>
      <c r="H68" s="101">
        <v>71</v>
      </c>
      <c r="I68" s="227" t="s">
        <v>41</v>
      </c>
      <c r="J68" s="227" t="s">
        <v>41</v>
      </c>
      <c r="K68" s="227" t="s">
        <v>41</v>
      </c>
      <c r="L68" s="101" t="s">
        <v>127</v>
      </c>
      <c r="M68" s="101">
        <v>71</v>
      </c>
      <c r="N68" s="179">
        <v>42064</v>
      </c>
      <c r="O68" s="179">
        <v>42369</v>
      </c>
      <c r="P68" s="110">
        <v>56</v>
      </c>
      <c r="Q68" s="110">
        <v>28</v>
      </c>
      <c r="R68" s="110">
        <v>28</v>
      </c>
      <c r="S68" s="110"/>
      <c r="T68" s="110"/>
      <c r="U68" s="110"/>
      <c r="V68" s="110"/>
      <c r="W68" s="110"/>
      <c r="X68" s="110"/>
      <c r="Y68" s="110">
        <v>15</v>
      </c>
      <c r="Z68" s="110">
        <v>7</v>
      </c>
      <c r="AA68" s="110">
        <v>8</v>
      </c>
      <c r="AB68" s="110"/>
      <c r="AC68" s="110"/>
      <c r="AD68" s="110"/>
      <c r="AE68" s="110"/>
      <c r="AF68" s="103"/>
    </row>
    <row r="69" spans="1:32" ht="28.8" x14ac:dyDescent="0.3">
      <c r="A69" s="107" t="s">
        <v>82</v>
      </c>
      <c r="B69" s="107" t="s">
        <v>35</v>
      </c>
      <c r="C69" s="227" t="s">
        <v>177</v>
      </c>
      <c r="D69" s="227" t="s">
        <v>178</v>
      </c>
      <c r="E69" s="227" t="s">
        <v>26</v>
      </c>
      <c r="F69" s="227" t="s">
        <v>27</v>
      </c>
      <c r="G69" s="227" t="s">
        <v>28</v>
      </c>
      <c r="H69" s="101">
        <v>120</v>
      </c>
      <c r="I69" s="227" t="s">
        <v>64</v>
      </c>
      <c r="J69" s="227" t="s">
        <v>64</v>
      </c>
      <c r="K69" s="227" t="s">
        <v>64</v>
      </c>
      <c r="L69" s="101" t="s">
        <v>127</v>
      </c>
      <c r="M69" s="101">
        <v>120</v>
      </c>
      <c r="N69" s="179">
        <v>42064</v>
      </c>
      <c r="O69" s="179">
        <v>42369</v>
      </c>
      <c r="P69" s="110">
        <v>120</v>
      </c>
      <c r="Q69" s="110">
        <v>60</v>
      </c>
      <c r="R69" s="110">
        <v>60</v>
      </c>
      <c r="S69" s="110"/>
      <c r="T69" s="110"/>
      <c r="U69" s="110"/>
      <c r="V69" s="110"/>
      <c r="W69" s="110"/>
      <c r="X69" s="110"/>
      <c r="Y69" s="110"/>
      <c r="Z69" s="110"/>
      <c r="AA69" s="110"/>
      <c r="AB69" s="110"/>
      <c r="AC69" s="110"/>
      <c r="AD69" s="110"/>
      <c r="AE69" s="110"/>
      <c r="AF69" s="103"/>
    </row>
    <row r="70" spans="1:32" ht="28.8" x14ac:dyDescent="0.3">
      <c r="A70" s="107" t="s">
        <v>82</v>
      </c>
      <c r="B70" s="107" t="s">
        <v>35</v>
      </c>
      <c r="C70" s="227" t="s">
        <v>177</v>
      </c>
      <c r="D70" s="227" t="s">
        <v>178</v>
      </c>
      <c r="E70" s="227" t="s">
        <v>26</v>
      </c>
      <c r="F70" s="227" t="s">
        <v>27</v>
      </c>
      <c r="G70" s="227" t="s">
        <v>28</v>
      </c>
      <c r="H70" s="101">
        <v>120</v>
      </c>
      <c r="I70" s="227" t="s">
        <v>64</v>
      </c>
      <c r="J70" s="227" t="s">
        <v>22</v>
      </c>
      <c r="K70" s="227" t="s">
        <v>181</v>
      </c>
      <c r="L70" s="101" t="s">
        <v>127</v>
      </c>
      <c r="M70" s="101">
        <v>120</v>
      </c>
      <c r="N70" s="179">
        <v>42064</v>
      </c>
      <c r="O70" s="179">
        <v>42369</v>
      </c>
      <c r="P70" s="110">
        <v>120</v>
      </c>
      <c r="Q70" s="110">
        <v>60</v>
      </c>
      <c r="R70" s="110">
        <v>60</v>
      </c>
      <c r="S70" s="110"/>
      <c r="T70" s="110"/>
      <c r="U70" s="110"/>
      <c r="V70" s="110"/>
      <c r="W70" s="110"/>
      <c r="X70" s="110"/>
      <c r="Y70" s="110"/>
      <c r="Z70" s="110"/>
      <c r="AA70" s="110"/>
      <c r="AB70" s="110"/>
      <c r="AC70" s="110"/>
      <c r="AD70" s="110"/>
      <c r="AE70" s="110"/>
      <c r="AF70" s="103"/>
    </row>
    <row r="71" spans="1:32" ht="28.8" x14ac:dyDescent="0.3">
      <c r="A71" s="107" t="s">
        <v>82</v>
      </c>
      <c r="B71" s="107" t="s">
        <v>35</v>
      </c>
      <c r="C71" s="227" t="s">
        <v>177</v>
      </c>
      <c r="D71" s="227" t="s">
        <v>178</v>
      </c>
      <c r="E71" s="227" t="s">
        <v>15</v>
      </c>
      <c r="F71" s="227" t="s">
        <v>16</v>
      </c>
      <c r="G71" s="227" t="s">
        <v>51</v>
      </c>
      <c r="H71" s="110">
        <v>60</v>
      </c>
      <c r="I71" s="227" t="s">
        <v>69</v>
      </c>
      <c r="J71" s="227" t="s">
        <v>53</v>
      </c>
      <c r="K71" s="227" t="s">
        <v>179</v>
      </c>
      <c r="L71" s="101" t="s">
        <v>127</v>
      </c>
      <c r="M71" s="110">
        <v>60</v>
      </c>
      <c r="N71" s="179">
        <v>42064</v>
      </c>
      <c r="O71" s="179">
        <v>42369</v>
      </c>
      <c r="P71" s="110">
        <v>60</v>
      </c>
      <c r="Q71" s="110"/>
      <c r="R71" s="110"/>
      <c r="S71" s="110"/>
      <c r="T71" s="110"/>
      <c r="U71" s="110"/>
      <c r="V71" s="110"/>
      <c r="W71" s="110"/>
      <c r="X71" s="110"/>
      <c r="Y71" s="110"/>
      <c r="Z71" s="110"/>
      <c r="AA71" s="110"/>
      <c r="AB71" s="110"/>
      <c r="AC71" s="110"/>
      <c r="AD71" s="110"/>
      <c r="AE71" s="110"/>
      <c r="AF71" s="103"/>
    </row>
    <row r="72" spans="1:32" ht="28.8" x14ac:dyDescent="0.3">
      <c r="A72" s="107" t="s">
        <v>82</v>
      </c>
      <c r="B72" s="107" t="s">
        <v>35</v>
      </c>
      <c r="C72" s="227" t="s">
        <v>177</v>
      </c>
      <c r="D72" s="227" t="s">
        <v>178</v>
      </c>
      <c r="E72" s="227" t="s">
        <v>15</v>
      </c>
      <c r="F72" s="227" t="s">
        <v>16</v>
      </c>
      <c r="G72" s="227" t="s">
        <v>51</v>
      </c>
      <c r="H72" s="110">
        <v>49</v>
      </c>
      <c r="I72" s="227" t="s">
        <v>41</v>
      </c>
      <c r="J72" s="227" t="s">
        <v>41</v>
      </c>
      <c r="K72" s="227" t="s">
        <v>180</v>
      </c>
      <c r="L72" s="101" t="s">
        <v>127</v>
      </c>
      <c r="M72" s="110">
        <v>49</v>
      </c>
      <c r="N72" s="179">
        <v>42064</v>
      </c>
      <c r="O72" s="179">
        <v>42369</v>
      </c>
      <c r="P72" s="110">
        <v>42</v>
      </c>
      <c r="Q72" s="110">
        <v>21</v>
      </c>
      <c r="R72" s="110">
        <v>21</v>
      </c>
      <c r="S72" s="110">
        <v>5</v>
      </c>
      <c r="T72" s="110">
        <v>3</v>
      </c>
      <c r="U72" s="110">
        <v>2</v>
      </c>
      <c r="V72" s="110"/>
      <c r="W72" s="110"/>
      <c r="X72" s="110"/>
      <c r="Y72" s="110">
        <v>2</v>
      </c>
      <c r="Z72" s="110"/>
      <c r="AA72" s="110"/>
      <c r="AB72" s="110"/>
      <c r="AC72" s="110"/>
      <c r="AD72" s="110"/>
      <c r="AE72" s="110"/>
      <c r="AF72" s="103"/>
    </row>
    <row r="73" spans="1:32" ht="28.8" x14ac:dyDescent="0.3">
      <c r="A73" s="107" t="s">
        <v>82</v>
      </c>
      <c r="B73" s="107" t="s">
        <v>35</v>
      </c>
      <c r="C73" s="227" t="s">
        <v>177</v>
      </c>
      <c r="D73" s="227" t="s">
        <v>178</v>
      </c>
      <c r="E73" s="227" t="s">
        <v>15</v>
      </c>
      <c r="F73" s="227" t="s">
        <v>16</v>
      </c>
      <c r="G73" s="227" t="s">
        <v>51</v>
      </c>
      <c r="H73" s="101">
        <v>71</v>
      </c>
      <c r="I73" s="227" t="s">
        <v>41</v>
      </c>
      <c r="J73" s="227" t="s">
        <v>41</v>
      </c>
      <c r="K73" s="227" t="s">
        <v>41</v>
      </c>
      <c r="L73" s="101" t="s">
        <v>127</v>
      </c>
      <c r="M73" s="101">
        <v>71</v>
      </c>
      <c r="N73" s="179">
        <v>42064</v>
      </c>
      <c r="O73" s="179">
        <v>42369</v>
      </c>
      <c r="P73" s="110">
        <v>56</v>
      </c>
      <c r="Q73" s="110">
        <v>28</v>
      </c>
      <c r="R73" s="110">
        <v>28</v>
      </c>
      <c r="S73" s="110"/>
      <c r="T73" s="110"/>
      <c r="U73" s="110"/>
      <c r="V73" s="110"/>
      <c r="W73" s="110"/>
      <c r="X73" s="110"/>
      <c r="Y73" s="110">
        <v>15</v>
      </c>
      <c r="Z73" s="110">
        <v>7</v>
      </c>
      <c r="AA73" s="110">
        <v>8</v>
      </c>
      <c r="AB73" s="110"/>
      <c r="AC73" s="110"/>
      <c r="AD73" s="110"/>
      <c r="AE73" s="110"/>
      <c r="AF73" s="103"/>
    </row>
    <row r="74" spans="1:32" ht="28.8" x14ac:dyDescent="0.3">
      <c r="A74" s="107" t="s">
        <v>82</v>
      </c>
      <c r="B74" s="107" t="s">
        <v>35</v>
      </c>
      <c r="C74" s="227" t="s">
        <v>177</v>
      </c>
      <c r="D74" s="227" t="s">
        <v>178</v>
      </c>
      <c r="E74" s="227" t="s">
        <v>15</v>
      </c>
      <c r="F74" s="227" t="s">
        <v>16</v>
      </c>
      <c r="G74" s="227" t="s">
        <v>51</v>
      </c>
      <c r="H74" s="101">
        <v>120</v>
      </c>
      <c r="I74" s="227" t="s">
        <v>64</v>
      </c>
      <c r="J74" s="227" t="s">
        <v>64</v>
      </c>
      <c r="K74" s="227" t="s">
        <v>64</v>
      </c>
      <c r="L74" s="101" t="s">
        <v>127</v>
      </c>
      <c r="M74" s="101">
        <v>120</v>
      </c>
      <c r="N74" s="179">
        <v>42064</v>
      </c>
      <c r="O74" s="179">
        <v>42369</v>
      </c>
      <c r="P74" s="110">
        <v>120</v>
      </c>
      <c r="Q74" s="110">
        <v>60</v>
      </c>
      <c r="R74" s="110">
        <v>60</v>
      </c>
      <c r="S74" s="110"/>
      <c r="T74" s="110"/>
      <c r="U74" s="110"/>
      <c r="V74" s="110"/>
      <c r="W74" s="110"/>
      <c r="X74" s="110"/>
      <c r="Y74" s="110"/>
      <c r="Z74" s="110"/>
      <c r="AA74" s="110"/>
      <c r="AB74" s="110"/>
      <c r="AC74" s="110"/>
      <c r="AD74" s="110"/>
      <c r="AE74" s="110"/>
      <c r="AF74" s="103"/>
    </row>
    <row r="75" spans="1:32" ht="28.8" x14ac:dyDescent="0.3">
      <c r="A75" s="107" t="s">
        <v>82</v>
      </c>
      <c r="B75" s="107" t="s">
        <v>35</v>
      </c>
      <c r="C75" s="227" t="s">
        <v>177</v>
      </c>
      <c r="D75" s="227" t="s">
        <v>178</v>
      </c>
      <c r="E75" s="227" t="s">
        <v>15</v>
      </c>
      <c r="F75" s="227" t="s">
        <v>16</v>
      </c>
      <c r="G75" s="227" t="s">
        <v>51</v>
      </c>
      <c r="H75" s="101">
        <v>120</v>
      </c>
      <c r="I75" s="227" t="s">
        <v>64</v>
      </c>
      <c r="J75" s="227" t="s">
        <v>22</v>
      </c>
      <c r="K75" s="227" t="s">
        <v>181</v>
      </c>
      <c r="L75" s="101" t="s">
        <v>127</v>
      </c>
      <c r="M75" s="101">
        <v>120</v>
      </c>
      <c r="N75" s="179">
        <v>42064</v>
      </c>
      <c r="O75" s="179">
        <v>42369</v>
      </c>
      <c r="P75" s="110">
        <v>120</v>
      </c>
      <c r="Q75" s="110">
        <v>60</v>
      </c>
      <c r="R75" s="110">
        <v>60</v>
      </c>
      <c r="S75" s="110"/>
      <c r="T75" s="110"/>
      <c r="U75" s="110"/>
      <c r="V75" s="110"/>
      <c r="W75" s="110"/>
      <c r="X75" s="110"/>
      <c r="Y75" s="110"/>
      <c r="Z75" s="110"/>
      <c r="AA75" s="110"/>
      <c r="AB75" s="110"/>
      <c r="AC75" s="110"/>
      <c r="AD75" s="110"/>
      <c r="AE75" s="110"/>
      <c r="AF75" s="103"/>
    </row>
    <row r="76" spans="1:32" ht="43.2" x14ac:dyDescent="0.3">
      <c r="A76" s="107" t="s">
        <v>82</v>
      </c>
      <c r="B76" s="107" t="s">
        <v>72</v>
      </c>
      <c r="C76" s="227" t="s">
        <v>182</v>
      </c>
      <c r="D76" s="159" t="s">
        <v>183</v>
      </c>
      <c r="E76" s="227" t="s">
        <v>59</v>
      </c>
      <c r="F76" s="160" t="s">
        <v>60</v>
      </c>
      <c r="G76" s="160" t="s">
        <v>17</v>
      </c>
      <c r="H76" s="105">
        <v>597</v>
      </c>
      <c r="I76" s="227" t="s">
        <v>9</v>
      </c>
      <c r="J76" s="227" t="s">
        <v>69</v>
      </c>
      <c r="K76" s="227"/>
      <c r="L76" s="101" t="s">
        <v>127</v>
      </c>
      <c r="M76" s="110">
        <v>597</v>
      </c>
      <c r="N76" s="180">
        <v>41200</v>
      </c>
      <c r="O76" s="180">
        <v>41608</v>
      </c>
      <c r="P76" s="110"/>
      <c r="Q76" s="110"/>
      <c r="R76" s="110"/>
      <c r="S76" s="110"/>
      <c r="T76" s="110"/>
      <c r="U76" s="110"/>
      <c r="V76" s="110"/>
      <c r="W76" s="110"/>
      <c r="X76" s="110"/>
      <c r="Y76" s="110">
        <v>597</v>
      </c>
      <c r="Z76" s="110"/>
      <c r="AA76" s="110"/>
      <c r="AB76" s="110"/>
      <c r="AC76" s="110"/>
      <c r="AD76" s="110"/>
      <c r="AE76" s="110"/>
      <c r="AF76" s="103"/>
    </row>
    <row r="77" spans="1:32" ht="28.8" x14ac:dyDescent="0.3">
      <c r="A77" s="107" t="s">
        <v>82</v>
      </c>
      <c r="B77" s="107" t="s">
        <v>184</v>
      </c>
      <c r="C77" s="227" t="s">
        <v>185</v>
      </c>
      <c r="D77" s="159" t="s">
        <v>186</v>
      </c>
      <c r="E77" s="227" t="s">
        <v>37</v>
      </c>
      <c r="F77" s="160" t="s">
        <v>38</v>
      </c>
      <c r="G77" s="160" t="s">
        <v>17</v>
      </c>
      <c r="H77" s="104">
        <v>294</v>
      </c>
      <c r="I77" s="159" t="s">
        <v>11</v>
      </c>
      <c r="J77" s="159" t="s">
        <v>64</v>
      </c>
      <c r="K77" s="159" t="s">
        <v>45</v>
      </c>
      <c r="L77" s="106" t="s">
        <v>127</v>
      </c>
      <c r="M77" s="102">
        <v>294</v>
      </c>
      <c r="N77" s="180">
        <v>42528</v>
      </c>
      <c r="O77" s="180">
        <v>42766</v>
      </c>
      <c r="P77" s="110"/>
      <c r="Q77" s="110"/>
      <c r="R77" s="110"/>
      <c r="S77" s="110"/>
      <c r="T77" s="110"/>
      <c r="U77" s="110"/>
      <c r="V77" s="110">
        <v>294</v>
      </c>
      <c r="W77" s="110"/>
      <c r="X77" s="110"/>
      <c r="Y77" s="110"/>
      <c r="Z77" s="110"/>
      <c r="AA77" s="110"/>
      <c r="AB77" s="110"/>
      <c r="AC77" s="110"/>
      <c r="AD77" s="110"/>
      <c r="AE77" s="110"/>
      <c r="AF77" s="103"/>
    </row>
    <row r="78" spans="1:32" ht="43.8" thickBot="1" x14ac:dyDescent="0.35">
      <c r="A78" s="107" t="s">
        <v>82</v>
      </c>
      <c r="B78" s="107" t="s">
        <v>187</v>
      </c>
      <c r="C78" s="227" t="s">
        <v>188</v>
      </c>
      <c r="D78" s="159" t="s">
        <v>189</v>
      </c>
      <c r="E78" s="227" t="s">
        <v>37</v>
      </c>
      <c r="F78" s="160" t="s">
        <v>38</v>
      </c>
      <c r="G78" s="160" t="s">
        <v>17</v>
      </c>
      <c r="H78" s="104">
        <v>288</v>
      </c>
      <c r="I78" s="159" t="s">
        <v>11</v>
      </c>
      <c r="J78" s="159" t="s">
        <v>64</v>
      </c>
      <c r="K78" s="159"/>
      <c r="L78" s="106" t="s">
        <v>127</v>
      </c>
      <c r="M78" s="102">
        <v>288</v>
      </c>
      <c r="N78" s="180" t="s">
        <v>190</v>
      </c>
      <c r="O78" s="180" t="s">
        <v>191</v>
      </c>
      <c r="P78" s="110">
        <v>288</v>
      </c>
      <c r="Q78" s="110"/>
      <c r="R78" s="110"/>
      <c r="S78" s="110"/>
      <c r="T78" s="110"/>
      <c r="U78" s="110"/>
      <c r="V78" s="110"/>
      <c r="W78" s="110"/>
      <c r="X78" s="110"/>
      <c r="Y78" s="110"/>
      <c r="Z78" s="110"/>
      <c r="AA78" s="110"/>
      <c r="AB78" s="110"/>
      <c r="AC78" s="110"/>
      <c r="AD78" s="110"/>
      <c r="AE78" s="110"/>
      <c r="AF78" s="103"/>
    </row>
    <row r="79" spans="1:32" ht="30" customHeight="1" thickBot="1" x14ac:dyDescent="0.35">
      <c r="A79" s="255" t="s">
        <v>192</v>
      </c>
      <c r="B79" s="255" t="s">
        <v>192</v>
      </c>
      <c r="C79" s="256" t="s">
        <v>193</v>
      </c>
      <c r="D79" s="382" t="s">
        <v>194</v>
      </c>
      <c r="E79" s="256" t="s">
        <v>73</v>
      </c>
      <c r="F79" s="256" t="s">
        <v>74</v>
      </c>
      <c r="G79" s="256" t="s">
        <v>61</v>
      </c>
      <c r="H79" s="257">
        <v>125</v>
      </c>
      <c r="I79" s="257" t="s">
        <v>195</v>
      </c>
      <c r="J79" s="257" t="s">
        <v>196</v>
      </c>
      <c r="K79" s="257" t="s">
        <v>197</v>
      </c>
      <c r="L79" s="257"/>
      <c r="M79" s="257">
        <v>125</v>
      </c>
      <c r="N79" s="258">
        <v>42609</v>
      </c>
      <c r="O79" s="258">
        <v>42650</v>
      </c>
      <c r="P79" s="259">
        <v>0</v>
      </c>
      <c r="Q79" s="260">
        <v>0</v>
      </c>
      <c r="R79" s="260">
        <v>0</v>
      </c>
      <c r="S79" s="259">
        <v>0</v>
      </c>
      <c r="T79" s="260">
        <v>0</v>
      </c>
      <c r="U79" s="260">
        <v>0</v>
      </c>
      <c r="V79" s="260">
        <v>0</v>
      </c>
      <c r="W79" s="260">
        <v>0</v>
      </c>
      <c r="X79" s="260">
        <v>0</v>
      </c>
      <c r="Y79" s="259">
        <v>125</v>
      </c>
      <c r="Z79" s="260">
        <v>119</v>
      </c>
      <c r="AA79" s="260">
        <v>6</v>
      </c>
      <c r="AB79" s="259">
        <f>M79*6</f>
        <v>750</v>
      </c>
      <c r="AC79" s="260">
        <f>AB79/2</f>
        <v>375</v>
      </c>
      <c r="AD79" s="260">
        <f>AB79/2</f>
        <v>375</v>
      </c>
      <c r="AE79" s="261">
        <f>AB79/6</f>
        <v>125</v>
      </c>
      <c r="AF79" s="324" t="s">
        <v>198</v>
      </c>
    </row>
    <row r="80" spans="1:32" ht="30" customHeight="1" thickBot="1" x14ac:dyDescent="0.35">
      <c r="A80" s="255" t="s">
        <v>192</v>
      </c>
      <c r="B80" s="255" t="s">
        <v>192</v>
      </c>
      <c r="C80" s="256" t="s">
        <v>193</v>
      </c>
      <c r="D80" s="383"/>
      <c r="E80" s="256" t="s">
        <v>73</v>
      </c>
      <c r="F80" s="256" t="s">
        <v>74</v>
      </c>
      <c r="G80" s="256" t="s">
        <v>61</v>
      </c>
      <c r="H80" s="257">
        <v>202</v>
      </c>
      <c r="I80" s="257" t="s">
        <v>199</v>
      </c>
      <c r="J80" s="257" t="s">
        <v>199</v>
      </c>
      <c r="K80" s="257" t="s">
        <v>199</v>
      </c>
      <c r="L80" s="257"/>
      <c r="M80" s="257">
        <v>202</v>
      </c>
      <c r="N80" s="258">
        <v>42609</v>
      </c>
      <c r="O80" s="258">
        <v>42650</v>
      </c>
      <c r="P80" s="259">
        <v>0</v>
      </c>
      <c r="Q80" s="260">
        <v>0</v>
      </c>
      <c r="R80" s="260">
        <v>0</v>
      </c>
      <c r="S80" s="259">
        <v>0</v>
      </c>
      <c r="T80" s="260">
        <v>0</v>
      </c>
      <c r="U80" s="260">
        <v>0</v>
      </c>
      <c r="V80" s="260">
        <v>0</v>
      </c>
      <c r="W80" s="260">
        <v>0</v>
      </c>
      <c r="X80" s="260">
        <v>0</v>
      </c>
      <c r="Y80" s="259">
        <v>202</v>
      </c>
      <c r="Z80" s="260">
        <v>130</v>
      </c>
      <c r="AA80" s="260">
        <v>72</v>
      </c>
      <c r="AB80" s="259">
        <f>M80*6</f>
        <v>1212</v>
      </c>
      <c r="AC80" s="260">
        <f>AB80/2</f>
        <v>606</v>
      </c>
      <c r="AD80" s="260">
        <f>AB80/2</f>
        <v>606</v>
      </c>
      <c r="AE80" s="261">
        <f>AB80/6</f>
        <v>202</v>
      </c>
      <c r="AF80" s="325"/>
    </row>
    <row r="81" spans="1:91" ht="30" customHeight="1" thickBot="1" x14ac:dyDescent="0.35">
      <c r="A81" s="255" t="s">
        <v>192</v>
      </c>
      <c r="B81" s="255" t="s">
        <v>192</v>
      </c>
      <c r="C81" s="256" t="s">
        <v>193</v>
      </c>
      <c r="D81" s="384"/>
      <c r="E81" s="256" t="s">
        <v>73</v>
      </c>
      <c r="F81" s="256" t="s">
        <v>74</v>
      </c>
      <c r="G81" s="256" t="s">
        <v>61</v>
      </c>
      <c r="H81" s="257">
        <v>296</v>
      </c>
      <c r="I81" s="257" t="s">
        <v>69</v>
      </c>
      <c r="J81" s="257" t="s">
        <v>69</v>
      </c>
      <c r="K81" s="257" t="s">
        <v>200</v>
      </c>
      <c r="L81" s="257"/>
      <c r="M81" s="257">
        <v>293</v>
      </c>
      <c r="N81" s="262">
        <v>42609</v>
      </c>
      <c r="O81" s="262">
        <v>42650</v>
      </c>
      <c r="P81" s="259">
        <v>0</v>
      </c>
      <c r="Q81" s="260">
        <v>0</v>
      </c>
      <c r="R81" s="260">
        <v>0</v>
      </c>
      <c r="S81" s="259">
        <v>0</v>
      </c>
      <c r="T81" s="260">
        <v>0</v>
      </c>
      <c r="U81" s="260">
        <v>0</v>
      </c>
      <c r="V81" s="260">
        <v>0</v>
      </c>
      <c r="W81" s="260">
        <v>0</v>
      </c>
      <c r="X81" s="260">
        <v>0</v>
      </c>
      <c r="Y81" s="259">
        <v>205</v>
      </c>
      <c r="Z81" s="260">
        <v>88</v>
      </c>
      <c r="AA81" s="260">
        <v>130</v>
      </c>
      <c r="AB81" s="259">
        <f>M81*6</f>
        <v>1758</v>
      </c>
      <c r="AC81" s="260">
        <f>AB81/2</f>
        <v>879</v>
      </c>
      <c r="AD81" s="260">
        <f>AB81/2</f>
        <v>879</v>
      </c>
      <c r="AE81" s="261">
        <f>AB81/6</f>
        <v>293</v>
      </c>
      <c r="AF81" s="326"/>
    </row>
    <row r="82" spans="1:91" ht="29.4" thickBot="1" x14ac:dyDescent="0.35">
      <c r="A82" s="263" t="s">
        <v>192</v>
      </c>
      <c r="B82" s="264" t="s">
        <v>192</v>
      </c>
      <c r="C82" s="265" t="s">
        <v>201</v>
      </c>
      <c r="D82" s="266">
        <v>623765</v>
      </c>
      <c r="E82" s="257" t="s">
        <v>37</v>
      </c>
      <c r="F82" s="257" t="s">
        <v>50</v>
      </c>
      <c r="G82" s="313" t="s">
        <v>17</v>
      </c>
      <c r="H82" s="257">
        <v>963</v>
      </c>
      <c r="I82" s="265" t="s">
        <v>63</v>
      </c>
      <c r="J82" s="257" t="s">
        <v>32</v>
      </c>
      <c r="K82" s="257" t="s">
        <v>202</v>
      </c>
      <c r="L82" s="257"/>
      <c r="M82" s="267">
        <v>958</v>
      </c>
      <c r="N82" s="262">
        <v>42170</v>
      </c>
      <c r="O82" s="262">
        <v>42231</v>
      </c>
      <c r="P82" s="259">
        <v>0</v>
      </c>
      <c r="Q82" s="260">
        <v>0</v>
      </c>
      <c r="R82" s="260">
        <v>0</v>
      </c>
      <c r="S82" s="259">
        <v>958</v>
      </c>
      <c r="T82" s="260">
        <v>596</v>
      </c>
      <c r="U82" s="260">
        <v>362</v>
      </c>
      <c r="V82" s="260">
        <v>0</v>
      </c>
      <c r="W82" s="260">
        <v>0</v>
      </c>
      <c r="X82" s="260">
        <v>0</v>
      </c>
      <c r="Y82" s="259">
        <v>0</v>
      </c>
      <c r="Z82" s="260">
        <v>0</v>
      </c>
      <c r="AA82" s="260">
        <v>0</v>
      </c>
      <c r="AB82" s="259">
        <v>0</v>
      </c>
      <c r="AC82" s="260">
        <v>0</v>
      </c>
      <c r="AD82" s="260">
        <f>AB82/2</f>
        <v>0</v>
      </c>
      <c r="AE82" s="261">
        <f>AB82/6</f>
        <v>0</v>
      </c>
      <c r="AF82" s="268" t="s">
        <v>203</v>
      </c>
    </row>
    <row r="83" spans="1:91" ht="61.5" customHeight="1" thickBot="1" x14ac:dyDescent="0.35">
      <c r="A83" s="269" t="s">
        <v>192</v>
      </c>
      <c r="B83" s="269" t="s">
        <v>192</v>
      </c>
      <c r="C83" s="256" t="s">
        <v>204</v>
      </c>
      <c r="D83" s="270">
        <f>590803+509510+99258</f>
        <v>1199571</v>
      </c>
      <c r="E83" s="271" t="s">
        <v>205</v>
      </c>
      <c r="F83" s="271" t="s">
        <v>206</v>
      </c>
      <c r="G83" s="271"/>
      <c r="H83" s="272" t="s">
        <v>207</v>
      </c>
      <c r="I83" s="273"/>
      <c r="J83" s="273"/>
      <c r="K83" s="273"/>
      <c r="L83" s="274"/>
      <c r="M83" s="380" t="s">
        <v>209</v>
      </c>
      <c r="N83" s="327" t="s">
        <v>210</v>
      </c>
      <c r="O83" s="327" t="s">
        <v>211</v>
      </c>
      <c r="P83" s="275">
        <v>0</v>
      </c>
      <c r="Q83" s="275">
        <v>0</v>
      </c>
      <c r="R83" s="275">
        <v>0</v>
      </c>
      <c r="S83" s="275">
        <v>0</v>
      </c>
      <c r="T83" s="275">
        <v>0</v>
      </c>
      <c r="U83" s="275">
        <v>0</v>
      </c>
      <c r="V83" s="275">
        <v>0</v>
      </c>
      <c r="W83" s="275">
        <v>0</v>
      </c>
      <c r="X83" s="275">
        <v>0</v>
      </c>
      <c r="Y83" s="275">
        <v>0</v>
      </c>
      <c r="Z83" s="275">
        <v>0</v>
      </c>
      <c r="AA83" s="275">
        <v>0</v>
      </c>
      <c r="AB83" s="275">
        <v>537</v>
      </c>
      <c r="AC83" s="275">
        <v>312</v>
      </c>
      <c r="AD83" s="275">
        <v>225</v>
      </c>
      <c r="AE83" s="276"/>
      <c r="AF83" s="268"/>
    </row>
    <row r="84" spans="1:91" ht="69.75" customHeight="1" thickBot="1" x14ac:dyDescent="0.35">
      <c r="A84" s="269" t="s">
        <v>192</v>
      </c>
      <c r="B84" s="269" t="s">
        <v>192</v>
      </c>
      <c r="C84" s="256" t="s">
        <v>204</v>
      </c>
      <c r="D84" s="270">
        <f>590803+509510+99258</f>
        <v>1199571</v>
      </c>
      <c r="E84" s="271" t="s">
        <v>205</v>
      </c>
      <c r="F84" s="271" t="s">
        <v>206</v>
      </c>
      <c r="G84" s="277"/>
      <c r="H84" s="272" t="s">
        <v>322</v>
      </c>
      <c r="I84" s="273"/>
      <c r="J84" s="273"/>
      <c r="K84" s="273"/>
      <c r="L84" s="274"/>
      <c r="M84" s="381"/>
      <c r="N84" s="328"/>
      <c r="O84" s="328"/>
      <c r="P84" s="275">
        <v>0</v>
      </c>
      <c r="Q84" s="275">
        <v>0</v>
      </c>
      <c r="R84" s="275">
        <v>0</v>
      </c>
      <c r="S84" s="278">
        <v>0</v>
      </c>
      <c r="T84" s="275">
        <v>0</v>
      </c>
      <c r="U84" s="275">
        <v>0</v>
      </c>
      <c r="V84" s="275">
        <v>0</v>
      </c>
      <c r="W84" s="275">
        <v>0</v>
      </c>
      <c r="X84" s="275">
        <v>0</v>
      </c>
      <c r="Y84" s="275">
        <v>0</v>
      </c>
      <c r="Z84" s="275">
        <v>0</v>
      </c>
      <c r="AA84" s="275">
        <v>0</v>
      </c>
      <c r="AB84" s="275">
        <v>1243</v>
      </c>
      <c r="AC84" s="275">
        <v>664</v>
      </c>
      <c r="AD84" s="275">
        <v>579</v>
      </c>
      <c r="AE84" s="276" t="s">
        <v>213</v>
      </c>
      <c r="AF84" s="279"/>
    </row>
    <row r="85" spans="1:91" ht="29.4" thickBot="1" x14ac:dyDescent="0.35">
      <c r="A85" s="255" t="s">
        <v>192</v>
      </c>
      <c r="B85" s="256" t="s">
        <v>25</v>
      </c>
      <c r="C85" s="280" t="s">
        <v>214</v>
      </c>
      <c r="D85" s="256" t="s">
        <v>215</v>
      </c>
      <c r="E85" s="256" t="s">
        <v>37</v>
      </c>
      <c r="F85" s="256" t="s">
        <v>38</v>
      </c>
      <c r="G85" s="256" t="s">
        <v>17</v>
      </c>
      <c r="H85" s="385">
        <v>7000</v>
      </c>
      <c r="I85" s="273" t="s">
        <v>10</v>
      </c>
      <c r="J85" s="273" t="s">
        <v>44</v>
      </c>
      <c r="K85" s="273" t="s">
        <v>156</v>
      </c>
      <c r="L85" s="274"/>
      <c r="M85" s="281">
        <v>914</v>
      </c>
      <c r="N85" s="282" t="s">
        <v>216</v>
      </c>
      <c r="O85" s="282" t="s">
        <v>217</v>
      </c>
      <c r="P85" s="275">
        <v>0</v>
      </c>
      <c r="Q85" s="275">
        <v>0</v>
      </c>
      <c r="R85" s="275">
        <v>0</v>
      </c>
      <c r="S85" s="278">
        <v>0</v>
      </c>
      <c r="T85" s="275">
        <v>0</v>
      </c>
      <c r="U85" s="275">
        <v>0</v>
      </c>
      <c r="V85" s="275">
        <f>W85+X85</f>
        <v>6475</v>
      </c>
      <c r="W85" s="283">
        <v>3286</v>
      </c>
      <c r="X85" s="283">
        <v>3189</v>
      </c>
      <c r="Y85" s="275">
        <v>0</v>
      </c>
      <c r="Z85" s="275">
        <v>0</v>
      </c>
      <c r="AA85" s="275">
        <v>0</v>
      </c>
      <c r="AB85" s="275">
        <f>V85</f>
        <v>6475</v>
      </c>
      <c r="AC85" s="275">
        <f>W85</f>
        <v>3286</v>
      </c>
      <c r="AD85" s="275">
        <f>X85</f>
        <v>3189</v>
      </c>
      <c r="AE85" s="284">
        <f>M85</f>
        <v>914</v>
      </c>
      <c r="AF85" s="268" t="s">
        <v>323</v>
      </c>
    </row>
    <row r="86" spans="1:91" ht="29.4" thickBot="1" x14ac:dyDescent="0.35">
      <c r="A86" s="255" t="s">
        <v>192</v>
      </c>
      <c r="B86" s="256" t="s">
        <v>25</v>
      </c>
      <c r="C86" s="280" t="s">
        <v>214</v>
      </c>
      <c r="D86" s="256" t="s">
        <v>215</v>
      </c>
      <c r="E86" s="256" t="s">
        <v>37</v>
      </c>
      <c r="F86" s="256" t="s">
        <v>38</v>
      </c>
      <c r="G86" s="256" t="s">
        <v>17</v>
      </c>
      <c r="H86" s="386"/>
      <c r="I86" s="285" t="s">
        <v>10</v>
      </c>
      <c r="J86" s="273" t="s">
        <v>21</v>
      </c>
      <c r="K86" s="273" t="s">
        <v>21</v>
      </c>
      <c r="L86" s="274"/>
      <c r="M86" s="286">
        <v>310</v>
      </c>
      <c r="N86" s="282" t="s">
        <v>216</v>
      </c>
      <c r="O86" s="282" t="s">
        <v>217</v>
      </c>
      <c r="P86" s="275">
        <v>0</v>
      </c>
      <c r="Q86" s="275">
        <v>0</v>
      </c>
      <c r="R86" s="275">
        <v>0</v>
      </c>
      <c r="S86" s="278">
        <v>0</v>
      </c>
      <c r="T86" s="275">
        <v>0</v>
      </c>
      <c r="U86" s="275">
        <v>0</v>
      </c>
      <c r="V86" s="275">
        <f t="shared" ref="V86:V91" si="11">W86+X86</f>
        <v>3197</v>
      </c>
      <c r="W86" s="283">
        <v>1508</v>
      </c>
      <c r="X86" s="283">
        <v>1689</v>
      </c>
      <c r="Y86" s="275">
        <v>0</v>
      </c>
      <c r="Z86" s="275">
        <v>0</v>
      </c>
      <c r="AA86" s="275">
        <v>0</v>
      </c>
      <c r="AB86" s="275">
        <f t="shared" ref="AB86:AD91" si="12">V86</f>
        <v>3197</v>
      </c>
      <c r="AC86" s="275">
        <f t="shared" si="12"/>
        <v>1508</v>
      </c>
      <c r="AD86" s="275">
        <f t="shared" si="12"/>
        <v>1689</v>
      </c>
      <c r="AE86" s="284">
        <f t="shared" ref="AE86:AE91" si="13">M86</f>
        <v>310</v>
      </c>
      <c r="AF86" s="268" t="s">
        <v>219</v>
      </c>
    </row>
    <row r="87" spans="1:91" ht="29.4" thickBot="1" x14ac:dyDescent="0.35">
      <c r="A87" s="255" t="s">
        <v>192</v>
      </c>
      <c r="B87" s="256" t="s">
        <v>25</v>
      </c>
      <c r="C87" s="280" t="s">
        <v>214</v>
      </c>
      <c r="D87" s="256" t="s">
        <v>215</v>
      </c>
      <c r="E87" s="256" t="s">
        <v>37</v>
      </c>
      <c r="F87" s="256" t="s">
        <v>38</v>
      </c>
      <c r="G87" s="256" t="s">
        <v>17</v>
      </c>
      <c r="H87" s="386"/>
      <c r="I87" s="285" t="s">
        <v>7</v>
      </c>
      <c r="J87" s="273" t="s">
        <v>7</v>
      </c>
      <c r="K87" s="273" t="s">
        <v>7</v>
      </c>
      <c r="L87" s="274"/>
      <c r="M87" s="286">
        <v>383</v>
      </c>
      <c r="N87" s="282" t="s">
        <v>216</v>
      </c>
      <c r="O87" s="282" t="s">
        <v>217</v>
      </c>
      <c r="P87" s="275">
        <v>0</v>
      </c>
      <c r="Q87" s="275">
        <v>0</v>
      </c>
      <c r="R87" s="275">
        <v>0</v>
      </c>
      <c r="S87" s="278">
        <v>0</v>
      </c>
      <c r="T87" s="275">
        <v>0</v>
      </c>
      <c r="U87" s="275">
        <v>0</v>
      </c>
      <c r="V87" s="275">
        <f t="shared" si="11"/>
        <v>3145</v>
      </c>
      <c r="W87" s="283">
        <v>1675</v>
      </c>
      <c r="X87" s="283">
        <v>1470</v>
      </c>
      <c r="Y87" s="275">
        <v>0</v>
      </c>
      <c r="Z87" s="275">
        <v>0</v>
      </c>
      <c r="AA87" s="275">
        <v>0</v>
      </c>
      <c r="AB87" s="275">
        <f t="shared" si="12"/>
        <v>3145</v>
      </c>
      <c r="AC87" s="275">
        <f t="shared" si="12"/>
        <v>1675</v>
      </c>
      <c r="AD87" s="275">
        <f t="shared" si="12"/>
        <v>1470</v>
      </c>
      <c r="AE87" s="284">
        <f t="shared" si="13"/>
        <v>383</v>
      </c>
      <c r="AF87" s="268" t="s">
        <v>219</v>
      </c>
    </row>
    <row r="88" spans="1:91" ht="29.4" thickBot="1" x14ac:dyDescent="0.35">
      <c r="A88" s="255" t="s">
        <v>192</v>
      </c>
      <c r="B88" s="256" t="s">
        <v>25</v>
      </c>
      <c r="C88" s="280" t="s">
        <v>214</v>
      </c>
      <c r="D88" s="256" t="s">
        <v>215</v>
      </c>
      <c r="E88" s="256" t="s">
        <v>37</v>
      </c>
      <c r="F88" s="256" t="s">
        <v>38</v>
      </c>
      <c r="G88" s="256" t="s">
        <v>17</v>
      </c>
      <c r="H88" s="386"/>
      <c r="I88" s="285" t="s">
        <v>7</v>
      </c>
      <c r="J88" s="285" t="s">
        <v>29</v>
      </c>
      <c r="K88" s="285" t="s">
        <v>220</v>
      </c>
      <c r="L88" s="287"/>
      <c r="M88" s="286">
        <v>408</v>
      </c>
      <c r="N88" s="282" t="s">
        <v>216</v>
      </c>
      <c r="O88" s="282" t="s">
        <v>217</v>
      </c>
      <c r="P88" s="275">
        <v>0</v>
      </c>
      <c r="Q88" s="275">
        <v>0</v>
      </c>
      <c r="R88" s="275">
        <v>0</v>
      </c>
      <c r="S88" s="278">
        <v>0</v>
      </c>
      <c r="T88" s="275">
        <v>0</v>
      </c>
      <c r="U88" s="275">
        <v>0</v>
      </c>
      <c r="V88" s="275">
        <f t="shared" si="11"/>
        <v>3622</v>
      </c>
      <c r="W88" s="283">
        <v>2019</v>
      </c>
      <c r="X88" s="283">
        <v>1603</v>
      </c>
      <c r="Y88" s="275">
        <v>0</v>
      </c>
      <c r="Z88" s="275">
        <v>0</v>
      </c>
      <c r="AA88" s="275">
        <v>0</v>
      </c>
      <c r="AB88" s="275">
        <f t="shared" si="12"/>
        <v>3622</v>
      </c>
      <c r="AC88" s="275">
        <f t="shared" si="12"/>
        <v>2019</v>
      </c>
      <c r="AD88" s="275">
        <f t="shared" si="12"/>
        <v>1603</v>
      </c>
      <c r="AE88" s="284">
        <f t="shared" si="13"/>
        <v>408</v>
      </c>
      <c r="AF88" s="268" t="s">
        <v>218</v>
      </c>
    </row>
    <row r="89" spans="1:91" ht="29.4" thickBot="1" x14ac:dyDescent="0.35">
      <c r="A89" s="255" t="s">
        <v>192</v>
      </c>
      <c r="B89" s="256" t="s">
        <v>25</v>
      </c>
      <c r="C89" s="280" t="s">
        <v>214</v>
      </c>
      <c r="D89" s="256" t="s">
        <v>215</v>
      </c>
      <c r="E89" s="256" t="s">
        <v>37</v>
      </c>
      <c r="F89" s="256" t="s">
        <v>38</v>
      </c>
      <c r="G89" s="256" t="s">
        <v>17</v>
      </c>
      <c r="H89" s="386"/>
      <c r="I89" s="285" t="s">
        <v>7</v>
      </c>
      <c r="J89" s="285" t="s">
        <v>7</v>
      </c>
      <c r="K89" s="285" t="s">
        <v>221</v>
      </c>
      <c r="L89" s="287"/>
      <c r="M89" s="286">
        <f>196+130</f>
        <v>326</v>
      </c>
      <c r="N89" s="282" t="s">
        <v>216</v>
      </c>
      <c r="O89" s="282" t="s">
        <v>217</v>
      </c>
      <c r="P89" s="275">
        <v>0</v>
      </c>
      <c r="Q89" s="275">
        <v>0</v>
      </c>
      <c r="R89" s="275">
        <v>0</v>
      </c>
      <c r="S89" s="278">
        <v>0</v>
      </c>
      <c r="T89" s="275">
        <v>0</v>
      </c>
      <c r="U89" s="275">
        <v>0</v>
      </c>
      <c r="V89" s="275">
        <f>W89+X89</f>
        <v>2247</v>
      </c>
      <c r="W89" s="283">
        <v>1073</v>
      </c>
      <c r="X89" s="283">
        <v>1174</v>
      </c>
      <c r="Y89" s="275">
        <v>0</v>
      </c>
      <c r="Z89" s="275">
        <v>0</v>
      </c>
      <c r="AA89" s="275">
        <v>0</v>
      </c>
      <c r="AB89" s="275">
        <f t="shared" si="12"/>
        <v>2247</v>
      </c>
      <c r="AC89" s="275">
        <f t="shared" si="12"/>
        <v>1073</v>
      </c>
      <c r="AD89" s="275">
        <f t="shared" si="12"/>
        <v>1174</v>
      </c>
      <c r="AE89" s="284">
        <f t="shared" si="13"/>
        <v>326</v>
      </c>
      <c r="AF89" s="268" t="s">
        <v>222</v>
      </c>
    </row>
    <row r="90" spans="1:91" ht="29.4" thickBot="1" x14ac:dyDescent="0.35">
      <c r="A90" s="255" t="s">
        <v>192</v>
      </c>
      <c r="B90" s="256" t="s">
        <v>25</v>
      </c>
      <c r="C90" s="280" t="s">
        <v>214</v>
      </c>
      <c r="D90" s="256" t="s">
        <v>215</v>
      </c>
      <c r="E90" s="256" t="s">
        <v>37</v>
      </c>
      <c r="F90" s="256" t="s">
        <v>38</v>
      </c>
      <c r="G90" s="256" t="s">
        <v>17</v>
      </c>
      <c r="H90" s="386"/>
      <c r="I90" s="285" t="s">
        <v>7</v>
      </c>
      <c r="J90" s="285" t="s">
        <v>29</v>
      </c>
      <c r="K90" s="285" t="s">
        <v>223</v>
      </c>
      <c r="L90" s="287"/>
      <c r="M90" s="286">
        <v>205</v>
      </c>
      <c r="N90" s="282" t="s">
        <v>216</v>
      </c>
      <c r="O90" s="282" t="s">
        <v>217</v>
      </c>
      <c r="P90" s="275">
        <v>0</v>
      </c>
      <c r="Q90" s="275">
        <v>0</v>
      </c>
      <c r="R90" s="275">
        <v>0</v>
      </c>
      <c r="S90" s="278">
        <v>0</v>
      </c>
      <c r="T90" s="275">
        <v>0</v>
      </c>
      <c r="U90" s="275">
        <v>0</v>
      </c>
      <c r="V90" s="275">
        <f>AE90*7</f>
        <v>1435</v>
      </c>
      <c r="W90" s="283">
        <f>61*7</f>
        <v>427</v>
      </c>
      <c r="X90" s="283">
        <f>144*7</f>
        <v>1008</v>
      </c>
      <c r="Y90" s="275">
        <v>0</v>
      </c>
      <c r="Z90" s="275">
        <v>0</v>
      </c>
      <c r="AA90" s="275">
        <v>0</v>
      </c>
      <c r="AB90" s="275">
        <f t="shared" si="12"/>
        <v>1435</v>
      </c>
      <c r="AC90" s="275">
        <f>W90</f>
        <v>427</v>
      </c>
      <c r="AD90" s="275">
        <f>X90</f>
        <v>1008</v>
      </c>
      <c r="AE90" s="284">
        <f t="shared" si="13"/>
        <v>205</v>
      </c>
      <c r="AF90" s="268" t="s">
        <v>218</v>
      </c>
    </row>
    <row r="91" spans="1:91" ht="29.4" thickBot="1" x14ac:dyDescent="0.35">
      <c r="A91" s="255" t="s">
        <v>192</v>
      </c>
      <c r="B91" s="256" t="s">
        <v>25</v>
      </c>
      <c r="C91" s="280" t="s">
        <v>214</v>
      </c>
      <c r="D91" s="256" t="s">
        <v>215</v>
      </c>
      <c r="E91" s="256" t="s">
        <v>37</v>
      </c>
      <c r="F91" s="256" t="s">
        <v>38</v>
      </c>
      <c r="G91" s="256" t="s">
        <v>17</v>
      </c>
      <c r="H91" s="387"/>
      <c r="I91" s="285" t="s">
        <v>11</v>
      </c>
      <c r="J91" s="285" t="s">
        <v>64</v>
      </c>
      <c r="K91" s="285" t="s">
        <v>64</v>
      </c>
      <c r="L91" s="288"/>
      <c r="M91" s="286">
        <f>202+459</f>
        <v>661</v>
      </c>
      <c r="N91" s="282" t="s">
        <v>216</v>
      </c>
      <c r="O91" s="282" t="s">
        <v>217</v>
      </c>
      <c r="P91" s="275">
        <v>0</v>
      </c>
      <c r="Q91" s="275">
        <v>0</v>
      </c>
      <c r="R91" s="275">
        <v>0</v>
      </c>
      <c r="S91" s="278">
        <v>0</v>
      </c>
      <c r="T91" s="275">
        <v>0</v>
      </c>
      <c r="U91" s="275">
        <v>0</v>
      </c>
      <c r="V91" s="275">
        <f t="shared" si="11"/>
        <v>3810</v>
      </c>
      <c r="W91" s="289">
        <v>1878</v>
      </c>
      <c r="X91" s="289">
        <v>1932</v>
      </c>
      <c r="Y91" s="275">
        <v>0</v>
      </c>
      <c r="Z91" s="275">
        <v>0</v>
      </c>
      <c r="AA91" s="275">
        <v>0</v>
      </c>
      <c r="AB91" s="275">
        <f t="shared" si="12"/>
        <v>3810</v>
      </c>
      <c r="AC91" s="275">
        <f t="shared" si="12"/>
        <v>1878</v>
      </c>
      <c r="AD91" s="275">
        <f t="shared" si="12"/>
        <v>1932</v>
      </c>
      <c r="AE91" s="284">
        <f t="shared" si="13"/>
        <v>661</v>
      </c>
      <c r="AF91" s="268" t="s">
        <v>219</v>
      </c>
    </row>
    <row r="92" spans="1:91" s="83" customFormat="1" ht="29.4" thickBot="1" x14ac:dyDescent="0.35">
      <c r="A92" s="255" t="s">
        <v>192</v>
      </c>
      <c r="B92" s="256" t="s">
        <v>224</v>
      </c>
      <c r="C92" s="280" t="s">
        <v>225</v>
      </c>
      <c r="D92" s="290">
        <v>202766</v>
      </c>
      <c r="E92" s="256" t="s">
        <v>226</v>
      </c>
      <c r="F92" s="256" t="s">
        <v>227</v>
      </c>
      <c r="G92" s="256" t="s">
        <v>228</v>
      </c>
      <c r="H92" s="385"/>
      <c r="I92" s="285"/>
      <c r="J92" s="285"/>
      <c r="K92" s="285" t="s">
        <v>208</v>
      </c>
      <c r="L92" s="291"/>
      <c r="M92" s="292">
        <v>8</v>
      </c>
      <c r="N92" s="282" t="s">
        <v>229</v>
      </c>
      <c r="O92" s="282" t="s">
        <v>230</v>
      </c>
      <c r="P92" s="275">
        <v>0</v>
      </c>
      <c r="Q92" s="275">
        <v>0</v>
      </c>
      <c r="R92" s="275">
        <v>0</v>
      </c>
      <c r="S92" s="275">
        <v>0</v>
      </c>
      <c r="T92" s="275">
        <v>0</v>
      </c>
      <c r="U92" s="275">
        <v>0</v>
      </c>
      <c r="V92" s="275">
        <v>0</v>
      </c>
      <c r="W92" s="275">
        <v>0</v>
      </c>
      <c r="X92" s="275">
        <v>0</v>
      </c>
      <c r="Y92" s="275">
        <v>240</v>
      </c>
      <c r="Z92" s="275"/>
      <c r="AA92" s="275"/>
      <c r="AB92" s="275">
        <v>240</v>
      </c>
      <c r="AC92" s="275"/>
      <c r="AD92" s="275"/>
      <c r="AE92" s="293"/>
      <c r="AF92" s="268" t="s">
        <v>231</v>
      </c>
      <c r="AG92" s="85"/>
      <c r="AH92" s="85"/>
      <c r="AI92" s="85"/>
      <c r="AJ92" s="85"/>
      <c r="AK92" s="85"/>
      <c r="AL92" s="85"/>
      <c r="AM92" s="85"/>
      <c r="AN92" s="85"/>
      <c r="AO92" s="85"/>
      <c r="AP92" s="85"/>
      <c r="AQ92" s="85"/>
      <c r="AR92" s="85"/>
      <c r="AS92" s="85"/>
      <c r="AT92" s="85"/>
      <c r="AU92" s="85"/>
      <c r="AV92" s="85"/>
      <c r="AW92" s="85"/>
      <c r="AX92" s="85"/>
      <c r="AY92" s="85"/>
      <c r="AZ92" s="85"/>
      <c r="BA92" s="85"/>
      <c r="BB92" s="85"/>
      <c r="BC92" s="85"/>
      <c r="BD92" s="85"/>
      <c r="BE92" s="85"/>
      <c r="BF92" s="85"/>
      <c r="BG92" s="85"/>
      <c r="BH92" s="85"/>
      <c r="BI92" s="85"/>
      <c r="BJ92" s="84"/>
      <c r="BK92" s="84"/>
      <c r="BL92" s="84"/>
      <c r="BM92" s="84"/>
      <c r="BN92" s="84"/>
      <c r="BO92" s="84"/>
      <c r="BP92" s="84"/>
      <c r="BQ92" s="84"/>
      <c r="BR92" s="84"/>
      <c r="BS92" s="84"/>
      <c r="BT92" s="84"/>
      <c r="BU92" s="84"/>
      <c r="BV92" s="84"/>
      <c r="BW92" s="84"/>
      <c r="BX92" s="84"/>
      <c r="BY92" s="84"/>
      <c r="BZ92" s="84"/>
      <c r="CA92" s="84"/>
      <c r="CB92" s="84"/>
      <c r="CC92" s="84"/>
      <c r="CD92" s="84"/>
      <c r="CE92" s="84"/>
      <c r="CF92" s="84"/>
      <c r="CG92" s="84"/>
      <c r="CH92" s="84"/>
      <c r="CI92" s="84"/>
      <c r="CJ92" s="84"/>
      <c r="CK92" s="84"/>
      <c r="CL92" s="84"/>
      <c r="CM92" s="84"/>
    </row>
    <row r="93" spans="1:91" ht="43.8" thickBot="1" x14ac:dyDescent="0.35">
      <c r="A93" s="255" t="s">
        <v>192</v>
      </c>
      <c r="B93" s="256" t="s">
        <v>224</v>
      </c>
      <c r="C93" s="280" t="s">
        <v>225</v>
      </c>
      <c r="D93" s="290">
        <v>202767</v>
      </c>
      <c r="E93" s="256" t="s">
        <v>226</v>
      </c>
      <c r="F93" s="256" t="s">
        <v>227</v>
      </c>
      <c r="G93" s="256" t="s">
        <v>228</v>
      </c>
      <c r="H93" s="386"/>
      <c r="I93" s="285" t="s">
        <v>10</v>
      </c>
      <c r="J93" s="285" t="s">
        <v>32</v>
      </c>
      <c r="K93" s="285" t="s">
        <v>232</v>
      </c>
      <c r="L93" s="291"/>
      <c r="M93" s="292">
        <v>8</v>
      </c>
      <c r="N93" s="282" t="s">
        <v>229</v>
      </c>
      <c r="O93" s="282" t="s">
        <v>230</v>
      </c>
      <c r="P93" s="275">
        <v>0</v>
      </c>
      <c r="Q93" s="275">
        <v>0</v>
      </c>
      <c r="R93" s="275">
        <v>0</v>
      </c>
      <c r="S93" s="275">
        <v>0</v>
      </c>
      <c r="T93" s="275">
        <v>0</v>
      </c>
      <c r="U93" s="275">
        <v>0</v>
      </c>
      <c r="V93" s="275">
        <v>0</v>
      </c>
      <c r="W93" s="275">
        <v>0</v>
      </c>
      <c r="X93" s="275">
        <v>0</v>
      </c>
      <c r="Y93" s="275">
        <f>155*4</f>
        <v>620</v>
      </c>
      <c r="Z93" s="275"/>
      <c r="AA93" s="275"/>
      <c r="AB93" s="294">
        <f>Y93</f>
        <v>620</v>
      </c>
      <c r="AC93" s="294"/>
      <c r="AD93" s="294"/>
      <c r="AE93" s="295"/>
      <c r="AF93" s="279" t="s">
        <v>233</v>
      </c>
    </row>
    <row r="94" spans="1:91" ht="43.8" thickBot="1" x14ac:dyDescent="0.35">
      <c r="A94" s="255" t="s">
        <v>192</v>
      </c>
      <c r="B94" s="256" t="s">
        <v>224</v>
      </c>
      <c r="C94" s="280" t="s">
        <v>225</v>
      </c>
      <c r="D94" s="290">
        <v>202768</v>
      </c>
      <c r="E94" s="256" t="s">
        <v>226</v>
      </c>
      <c r="F94" s="256" t="s">
        <v>227</v>
      </c>
      <c r="G94" s="256" t="s">
        <v>228</v>
      </c>
      <c r="H94" s="386"/>
      <c r="I94" s="285" t="s">
        <v>10</v>
      </c>
      <c r="J94" s="285" t="s">
        <v>54</v>
      </c>
      <c r="K94" s="285" t="s">
        <v>234</v>
      </c>
      <c r="L94" s="291"/>
      <c r="M94" s="292">
        <v>16</v>
      </c>
      <c r="N94" s="282" t="s">
        <v>229</v>
      </c>
      <c r="O94" s="282" t="s">
        <v>230</v>
      </c>
      <c r="P94" s="275">
        <v>0</v>
      </c>
      <c r="Q94" s="275">
        <v>0</v>
      </c>
      <c r="R94" s="275">
        <v>0</v>
      </c>
      <c r="S94" s="275">
        <v>0</v>
      </c>
      <c r="T94" s="275">
        <v>0</v>
      </c>
      <c r="U94" s="275">
        <v>0</v>
      </c>
      <c r="V94" s="275">
        <v>0</v>
      </c>
      <c r="W94" s="275">
        <v>0</v>
      </c>
      <c r="X94" s="275">
        <v>0</v>
      </c>
      <c r="Y94" s="275">
        <f>155*8</f>
        <v>1240</v>
      </c>
      <c r="Z94" s="275"/>
      <c r="AA94" s="275"/>
      <c r="AB94" s="294">
        <f>Y94</f>
        <v>1240</v>
      </c>
      <c r="AC94" s="294"/>
      <c r="AD94" s="294"/>
      <c r="AE94" s="295" t="s">
        <v>324</v>
      </c>
      <c r="AF94" s="279" t="s">
        <v>233</v>
      </c>
    </row>
    <row r="95" spans="1:91" ht="43.8" thickBot="1" x14ac:dyDescent="0.35">
      <c r="A95" s="255" t="s">
        <v>192</v>
      </c>
      <c r="B95" s="256" t="s">
        <v>224</v>
      </c>
      <c r="C95" s="280" t="s">
        <v>225</v>
      </c>
      <c r="D95" s="290">
        <v>202769</v>
      </c>
      <c r="E95" s="256" t="s">
        <v>226</v>
      </c>
      <c r="F95" s="256" t="s">
        <v>227</v>
      </c>
      <c r="G95" s="256" t="s">
        <v>228</v>
      </c>
      <c r="H95" s="386"/>
      <c r="I95" s="285" t="s">
        <v>10</v>
      </c>
      <c r="J95" s="285" t="s">
        <v>21</v>
      </c>
      <c r="K95" s="285" t="s">
        <v>235</v>
      </c>
      <c r="L95" s="291"/>
      <c r="M95" s="292">
        <v>16</v>
      </c>
      <c r="N95" s="282" t="s">
        <v>229</v>
      </c>
      <c r="O95" s="282" t="s">
        <v>230</v>
      </c>
      <c r="P95" s="275">
        <v>0</v>
      </c>
      <c r="Q95" s="275">
        <v>0</v>
      </c>
      <c r="R95" s="275">
        <v>0</v>
      </c>
      <c r="S95" s="275">
        <v>0</v>
      </c>
      <c r="T95" s="275">
        <v>0</v>
      </c>
      <c r="U95" s="275">
        <v>0</v>
      </c>
      <c r="V95" s="275">
        <v>0</v>
      </c>
      <c r="W95" s="275">
        <v>0</v>
      </c>
      <c r="X95" s="275">
        <v>0</v>
      </c>
      <c r="Y95" s="275">
        <f>155*4</f>
        <v>620</v>
      </c>
      <c r="Z95" s="275"/>
      <c r="AA95" s="275"/>
      <c r="AB95" s="294">
        <f>Y95</f>
        <v>620</v>
      </c>
      <c r="AC95" s="294"/>
      <c r="AD95" s="294"/>
      <c r="AE95" s="295"/>
      <c r="AF95" s="279" t="s">
        <v>233</v>
      </c>
    </row>
    <row r="96" spans="1:91" ht="43.8" thickBot="1" x14ac:dyDescent="0.35">
      <c r="A96" s="255" t="s">
        <v>192</v>
      </c>
      <c r="B96" s="256" t="s">
        <v>224</v>
      </c>
      <c r="C96" s="280" t="s">
        <v>225</v>
      </c>
      <c r="D96" s="290">
        <v>202770</v>
      </c>
      <c r="E96" s="256" t="s">
        <v>226</v>
      </c>
      <c r="F96" s="256" t="s">
        <v>227</v>
      </c>
      <c r="G96" s="256" t="s">
        <v>228</v>
      </c>
      <c r="H96" s="386"/>
      <c r="I96" s="285" t="s">
        <v>9</v>
      </c>
      <c r="J96" s="285" t="s">
        <v>43</v>
      </c>
      <c r="K96" s="285" t="s">
        <v>236</v>
      </c>
      <c r="L96" s="291"/>
      <c r="M96" s="292">
        <v>8</v>
      </c>
      <c r="N96" s="282" t="s">
        <v>229</v>
      </c>
      <c r="O96" s="282" t="s">
        <v>230</v>
      </c>
      <c r="P96" s="275">
        <v>0</v>
      </c>
      <c r="Q96" s="275">
        <v>0</v>
      </c>
      <c r="R96" s="275">
        <v>0</v>
      </c>
      <c r="S96" s="275">
        <v>0</v>
      </c>
      <c r="T96" s="275">
        <v>0</v>
      </c>
      <c r="U96" s="275">
        <v>0</v>
      </c>
      <c r="V96" s="275">
        <v>0</v>
      </c>
      <c r="W96" s="275">
        <v>0</v>
      </c>
      <c r="X96" s="275">
        <v>0</v>
      </c>
      <c r="Y96" s="275">
        <f>AB96</f>
        <v>360</v>
      </c>
      <c r="Z96" s="275"/>
      <c r="AA96" s="275"/>
      <c r="AB96" s="294">
        <v>360</v>
      </c>
      <c r="AC96" s="294"/>
      <c r="AD96" s="294"/>
      <c r="AE96" s="295"/>
      <c r="AF96" s="279" t="s">
        <v>233</v>
      </c>
    </row>
    <row r="97" spans="1:32" ht="43.8" thickBot="1" x14ac:dyDescent="0.35">
      <c r="A97" s="255" t="s">
        <v>192</v>
      </c>
      <c r="B97" s="256" t="s">
        <v>224</v>
      </c>
      <c r="C97" s="280" t="s">
        <v>225</v>
      </c>
      <c r="D97" s="290">
        <v>202771</v>
      </c>
      <c r="E97" s="256" t="s">
        <v>226</v>
      </c>
      <c r="F97" s="256" t="s">
        <v>227</v>
      </c>
      <c r="G97" s="256" t="s">
        <v>228</v>
      </c>
      <c r="H97" s="387"/>
      <c r="I97" s="285"/>
      <c r="J97" s="285" t="s">
        <v>212</v>
      </c>
      <c r="K97" s="285" t="s">
        <v>237</v>
      </c>
      <c r="L97" s="291"/>
      <c r="M97" s="292">
        <v>16</v>
      </c>
      <c r="N97" s="282" t="s">
        <v>229</v>
      </c>
      <c r="O97" s="282" t="s">
        <v>230</v>
      </c>
      <c r="P97" s="275">
        <v>0</v>
      </c>
      <c r="Q97" s="275">
        <v>0</v>
      </c>
      <c r="R97" s="275">
        <v>0</v>
      </c>
      <c r="S97" s="275">
        <v>0</v>
      </c>
      <c r="T97" s="275">
        <v>0</v>
      </c>
      <c r="U97" s="275">
        <v>0</v>
      </c>
      <c r="V97" s="275">
        <v>0</v>
      </c>
      <c r="W97" s="275">
        <v>0</v>
      </c>
      <c r="X97" s="275">
        <v>0</v>
      </c>
      <c r="Y97" s="275">
        <f>AB97</f>
        <v>1530</v>
      </c>
      <c r="Z97" s="275"/>
      <c r="AA97" s="275"/>
      <c r="AB97" s="294">
        <f>630+900</f>
        <v>1530</v>
      </c>
      <c r="AC97" s="294"/>
      <c r="AD97" s="294"/>
      <c r="AE97" s="295"/>
      <c r="AF97" s="279" t="s">
        <v>233</v>
      </c>
    </row>
    <row r="98" spans="1:32" ht="29.4" thickBot="1" x14ac:dyDescent="0.35">
      <c r="A98" s="296" t="s">
        <v>192</v>
      </c>
      <c r="B98" s="297" t="s">
        <v>224</v>
      </c>
      <c r="C98" s="298" t="s">
        <v>325</v>
      </c>
      <c r="D98" s="299">
        <v>249938</v>
      </c>
      <c r="E98" s="300" t="s">
        <v>326</v>
      </c>
      <c r="F98" s="300" t="s">
        <v>327</v>
      </c>
      <c r="G98" s="297" t="s">
        <v>17</v>
      </c>
      <c r="H98" s="329">
        <v>1300</v>
      </c>
      <c r="I98" s="301" t="s">
        <v>294</v>
      </c>
      <c r="J98" s="301" t="s">
        <v>328</v>
      </c>
      <c r="K98" s="285" t="s">
        <v>329</v>
      </c>
      <c r="L98" s="288"/>
      <c r="M98" s="302">
        <v>418</v>
      </c>
      <c r="N98" s="303" t="s">
        <v>330</v>
      </c>
      <c r="O98" s="303" t="s">
        <v>331</v>
      </c>
      <c r="P98" s="294"/>
      <c r="Q98" s="294"/>
      <c r="R98" s="294"/>
      <c r="S98" s="304"/>
      <c r="T98" s="294"/>
      <c r="U98" s="294"/>
      <c r="V98" s="294"/>
      <c r="W98" s="305">
        <v>1271</v>
      </c>
      <c r="X98" s="305">
        <v>1145</v>
      </c>
      <c r="Y98" s="294"/>
      <c r="Z98" s="294"/>
      <c r="AA98" s="294"/>
      <c r="AB98" s="294"/>
      <c r="AC98" s="275">
        <f>W98</f>
        <v>1271</v>
      </c>
      <c r="AD98" s="275">
        <f>X98</f>
        <v>1145</v>
      </c>
      <c r="AE98" s="284">
        <f t="shared" ref="AE98:AE106" si="14">M98</f>
        <v>418</v>
      </c>
      <c r="AF98" s="268" t="s">
        <v>332</v>
      </c>
    </row>
    <row r="99" spans="1:32" ht="29.4" thickBot="1" x14ac:dyDescent="0.55000000000000004">
      <c r="A99" s="296" t="s">
        <v>192</v>
      </c>
      <c r="B99" s="297" t="s">
        <v>224</v>
      </c>
      <c r="C99" s="298" t="s">
        <v>325</v>
      </c>
      <c r="D99" s="299">
        <v>249938</v>
      </c>
      <c r="E99" s="300" t="s">
        <v>326</v>
      </c>
      <c r="F99" s="300" t="s">
        <v>327</v>
      </c>
      <c r="G99" s="297" t="s">
        <v>17</v>
      </c>
      <c r="H99" s="330"/>
      <c r="I99" s="301" t="s">
        <v>294</v>
      </c>
      <c r="J99" s="301" t="s">
        <v>328</v>
      </c>
      <c r="K99" s="294" t="s">
        <v>333</v>
      </c>
      <c r="L99" s="306"/>
      <c r="M99" s="307">
        <v>187</v>
      </c>
      <c r="N99" s="303" t="s">
        <v>334</v>
      </c>
      <c r="O99" s="303" t="s">
        <v>335</v>
      </c>
      <c r="P99" s="294"/>
      <c r="Q99" s="294"/>
      <c r="R99" s="294"/>
      <c r="S99" s="304"/>
      <c r="T99" s="294"/>
      <c r="U99" s="294"/>
      <c r="V99" s="294"/>
      <c r="W99" s="305">
        <v>532</v>
      </c>
      <c r="X99" s="305">
        <v>551</v>
      </c>
      <c r="Y99" s="294"/>
      <c r="Z99" s="294"/>
      <c r="AA99" s="294"/>
      <c r="AB99" s="294"/>
      <c r="AC99" s="275">
        <f t="shared" ref="AC99:AD106" si="15">W99</f>
        <v>532</v>
      </c>
      <c r="AD99" s="275">
        <f t="shared" si="15"/>
        <v>551</v>
      </c>
      <c r="AE99" s="284">
        <f t="shared" si="14"/>
        <v>187</v>
      </c>
      <c r="AF99" s="268" t="s">
        <v>332</v>
      </c>
    </row>
    <row r="100" spans="1:32" ht="29.4" thickBot="1" x14ac:dyDescent="0.55000000000000004">
      <c r="A100" s="296" t="s">
        <v>192</v>
      </c>
      <c r="B100" s="297" t="s">
        <v>224</v>
      </c>
      <c r="C100" s="298" t="s">
        <v>325</v>
      </c>
      <c r="D100" s="299">
        <v>249938</v>
      </c>
      <c r="E100" s="300" t="s">
        <v>326</v>
      </c>
      <c r="F100" s="300" t="s">
        <v>327</v>
      </c>
      <c r="G100" s="297" t="s">
        <v>17</v>
      </c>
      <c r="H100" s="330"/>
      <c r="I100" s="301" t="s">
        <v>294</v>
      </c>
      <c r="J100" s="301" t="s">
        <v>328</v>
      </c>
      <c r="K100" s="294" t="s">
        <v>336</v>
      </c>
      <c r="L100" s="306"/>
      <c r="M100" s="307">
        <v>48</v>
      </c>
      <c r="N100" s="303" t="s">
        <v>337</v>
      </c>
      <c r="O100" s="303" t="s">
        <v>338</v>
      </c>
      <c r="P100" s="294"/>
      <c r="Q100" s="294"/>
      <c r="R100" s="294"/>
      <c r="S100" s="304"/>
      <c r="T100" s="294"/>
      <c r="U100" s="294"/>
      <c r="V100" s="294"/>
      <c r="W100" s="305">
        <v>109</v>
      </c>
      <c r="X100" s="305">
        <v>104</v>
      </c>
      <c r="Y100" s="294"/>
      <c r="Z100" s="294"/>
      <c r="AA100" s="294"/>
      <c r="AB100" s="294"/>
      <c r="AC100" s="275">
        <f t="shared" si="15"/>
        <v>109</v>
      </c>
      <c r="AD100" s="275">
        <f t="shared" si="15"/>
        <v>104</v>
      </c>
      <c r="AE100" s="284">
        <f t="shared" si="14"/>
        <v>48</v>
      </c>
      <c r="AF100" s="268" t="s">
        <v>332</v>
      </c>
    </row>
    <row r="101" spans="1:32" ht="29.4" thickBot="1" x14ac:dyDescent="0.55000000000000004">
      <c r="A101" s="296" t="s">
        <v>192</v>
      </c>
      <c r="B101" s="297" t="s">
        <v>224</v>
      </c>
      <c r="C101" s="298" t="s">
        <v>325</v>
      </c>
      <c r="D101" s="299">
        <v>249938</v>
      </c>
      <c r="E101" s="300" t="s">
        <v>326</v>
      </c>
      <c r="F101" s="300" t="s">
        <v>327</v>
      </c>
      <c r="G101" s="297" t="s">
        <v>17</v>
      </c>
      <c r="H101" s="330"/>
      <c r="I101" s="301" t="s">
        <v>294</v>
      </c>
      <c r="J101" s="301" t="s">
        <v>328</v>
      </c>
      <c r="K101" s="294" t="s">
        <v>339</v>
      </c>
      <c r="L101" s="306"/>
      <c r="M101" s="307">
        <v>88</v>
      </c>
      <c r="N101" s="303" t="s">
        <v>340</v>
      </c>
      <c r="O101" s="303" t="s">
        <v>341</v>
      </c>
      <c r="P101" s="294"/>
      <c r="Q101" s="294"/>
      <c r="R101" s="294"/>
      <c r="S101" s="304"/>
      <c r="T101" s="294"/>
      <c r="U101" s="294"/>
      <c r="V101" s="294"/>
      <c r="W101" s="305">
        <v>244</v>
      </c>
      <c r="X101" s="305">
        <v>252</v>
      </c>
      <c r="Y101" s="294"/>
      <c r="Z101" s="294"/>
      <c r="AA101" s="294"/>
      <c r="AB101" s="294"/>
      <c r="AC101" s="275">
        <f t="shared" si="15"/>
        <v>244</v>
      </c>
      <c r="AD101" s="275">
        <f t="shared" si="15"/>
        <v>252</v>
      </c>
      <c r="AE101" s="284">
        <f t="shared" si="14"/>
        <v>88</v>
      </c>
      <c r="AF101" s="268" t="s">
        <v>332</v>
      </c>
    </row>
    <row r="102" spans="1:32" ht="29.4" thickBot="1" x14ac:dyDescent="0.55000000000000004">
      <c r="A102" s="296" t="s">
        <v>192</v>
      </c>
      <c r="B102" s="297" t="s">
        <v>224</v>
      </c>
      <c r="C102" s="298" t="s">
        <v>325</v>
      </c>
      <c r="D102" s="299">
        <v>249938</v>
      </c>
      <c r="E102" s="300" t="s">
        <v>326</v>
      </c>
      <c r="F102" s="300" t="s">
        <v>327</v>
      </c>
      <c r="G102" s="297" t="s">
        <v>17</v>
      </c>
      <c r="H102" s="330"/>
      <c r="I102" s="301" t="s">
        <v>294</v>
      </c>
      <c r="J102" s="301" t="s">
        <v>328</v>
      </c>
      <c r="K102" s="294" t="s">
        <v>342</v>
      </c>
      <c r="L102" s="306"/>
      <c r="M102" s="307">
        <v>15</v>
      </c>
      <c r="N102" s="303" t="s">
        <v>343</v>
      </c>
      <c r="O102" s="303" t="s">
        <v>344</v>
      </c>
      <c r="P102" s="294"/>
      <c r="Q102" s="294"/>
      <c r="R102" s="294"/>
      <c r="S102" s="294"/>
      <c r="T102" s="294"/>
      <c r="U102" s="294"/>
      <c r="V102" s="294"/>
      <c r="W102" s="305">
        <v>42</v>
      </c>
      <c r="X102" s="305">
        <v>38</v>
      </c>
      <c r="Y102" s="294"/>
      <c r="Z102" s="294"/>
      <c r="AA102" s="294"/>
      <c r="AB102" s="294"/>
      <c r="AC102" s="275">
        <f t="shared" si="15"/>
        <v>42</v>
      </c>
      <c r="AD102" s="275">
        <f t="shared" si="15"/>
        <v>38</v>
      </c>
      <c r="AE102" s="284">
        <f t="shared" si="14"/>
        <v>15</v>
      </c>
      <c r="AF102" s="268" t="s">
        <v>332</v>
      </c>
    </row>
    <row r="103" spans="1:32" ht="29.4" thickBot="1" x14ac:dyDescent="0.55000000000000004">
      <c r="A103" s="296" t="s">
        <v>192</v>
      </c>
      <c r="B103" s="297" t="s">
        <v>224</v>
      </c>
      <c r="C103" s="298" t="s">
        <v>325</v>
      </c>
      <c r="D103" s="299">
        <v>249938</v>
      </c>
      <c r="E103" s="300" t="s">
        <v>326</v>
      </c>
      <c r="F103" s="300" t="s">
        <v>327</v>
      </c>
      <c r="G103" s="297" t="s">
        <v>17</v>
      </c>
      <c r="H103" s="330"/>
      <c r="I103" s="301" t="s">
        <v>294</v>
      </c>
      <c r="J103" s="301" t="s">
        <v>328</v>
      </c>
      <c r="K103" s="294" t="s">
        <v>345</v>
      </c>
      <c r="L103" s="306"/>
      <c r="M103" s="307">
        <v>72</v>
      </c>
      <c r="N103" s="303" t="s">
        <v>346</v>
      </c>
      <c r="O103" s="303" t="s">
        <v>347</v>
      </c>
      <c r="P103" s="294"/>
      <c r="Q103" s="294"/>
      <c r="R103" s="294"/>
      <c r="S103" s="294"/>
      <c r="T103" s="294"/>
      <c r="U103" s="294"/>
      <c r="V103" s="294"/>
      <c r="W103" s="305">
        <v>221</v>
      </c>
      <c r="X103" s="305">
        <v>220</v>
      </c>
      <c r="Y103" s="294"/>
      <c r="Z103" s="294"/>
      <c r="AA103" s="294"/>
      <c r="AB103" s="294"/>
      <c r="AC103" s="275">
        <f t="shared" si="15"/>
        <v>221</v>
      </c>
      <c r="AD103" s="275">
        <f t="shared" si="15"/>
        <v>220</v>
      </c>
      <c r="AE103" s="284">
        <f t="shared" si="14"/>
        <v>72</v>
      </c>
      <c r="AF103" s="268" t="s">
        <v>332</v>
      </c>
    </row>
    <row r="104" spans="1:32" ht="29.4" thickBot="1" x14ac:dyDescent="0.55000000000000004">
      <c r="A104" s="296" t="s">
        <v>192</v>
      </c>
      <c r="B104" s="297" t="s">
        <v>224</v>
      </c>
      <c r="C104" s="298" t="s">
        <v>325</v>
      </c>
      <c r="D104" s="299">
        <v>249938</v>
      </c>
      <c r="E104" s="300" t="s">
        <v>326</v>
      </c>
      <c r="F104" s="300" t="s">
        <v>327</v>
      </c>
      <c r="G104" s="297" t="s">
        <v>17</v>
      </c>
      <c r="H104" s="330"/>
      <c r="I104" s="301" t="s">
        <v>294</v>
      </c>
      <c r="J104" s="301" t="s">
        <v>328</v>
      </c>
      <c r="K104" s="294" t="s">
        <v>348</v>
      </c>
      <c r="L104" s="306"/>
      <c r="M104" s="307">
        <v>218</v>
      </c>
      <c r="N104" s="303" t="s">
        <v>349</v>
      </c>
      <c r="O104" s="303" t="s">
        <v>350</v>
      </c>
      <c r="P104" s="294"/>
      <c r="Q104" s="294"/>
      <c r="R104" s="294"/>
      <c r="S104" s="294"/>
      <c r="T104" s="294"/>
      <c r="U104" s="294"/>
      <c r="V104" s="294"/>
      <c r="W104" s="305">
        <v>892</v>
      </c>
      <c r="X104" s="305">
        <v>782</v>
      </c>
      <c r="Y104" s="294"/>
      <c r="Z104" s="294"/>
      <c r="AA104" s="294"/>
      <c r="AB104" s="294"/>
      <c r="AC104" s="275">
        <f t="shared" si="15"/>
        <v>892</v>
      </c>
      <c r="AD104" s="275">
        <f t="shared" si="15"/>
        <v>782</v>
      </c>
      <c r="AE104" s="284">
        <f t="shared" si="14"/>
        <v>218</v>
      </c>
      <c r="AF104" s="268" t="s">
        <v>332</v>
      </c>
    </row>
    <row r="105" spans="1:32" ht="29.4" thickBot="1" x14ac:dyDescent="0.55000000000000004">
      <c r="A105" s="296" t="s">
        <v>192</v>
      </c>
      <c r="B105" s="297" t="s">
        <v>224</v>
      </c>
      <c r="C105" s="298" t="s">
        <v>325</v>
      </c>
      <c r="D105" s="299">
        <v>249938</v>
      </c>
      <c r="E105" s="300" t="s">
        <v>326</v>
      </c>
      <c r="F105" s="300" t="s">
        <v>327</v>
      </c>
      <c r="G105" s="297" t="s">
        <v>17</v>
      </c>
      <c r="H105" s="330"/>
      <c r="I105" s="301" t="s">
        <v>294</v>
      </c>
      <c r="J105" s="301" t="s">
        <v>328</v>
      </c>
      <c r="K105" s="294" t="s">
        <v>351</v>
      </c>
      <c r="L105" s="306"/>
      <c r="M105" s="307">
        <v>230</v>
      </c>
      <c r="N105" s="303" t="s">
        <v>352</v>
      </c>
      <c r="O105" s="303" t="s">
        <v>353</v>
      </c>
      <c r="P105" s="294"/>
      <c r="Q105" s="294"/>
      <c r="R105" s="294"/>
      <c r="S105" s="294"/>
      <c r="T105" s="294"/>
      <c r="U105" s="294"/>
      <c r="V105" s="294"/>
      <c r="W105" s="305">
        <v>821</v>
      </c>
      <c r="X105" s="305">
        <v>677</v>
      </c>
      <c r="Y105" s="294"/>
      <c r="Z105" s="294"/>
      <c r="AA105" s="294"/>
      <c r="AB105" s="294"/>
      <c r="AC105" s="275">
        <f t="shared" si="15"/>
        <v>821</v>
      </c>
      <c r="AD105" s="275">
        <f t="shared" si="15"/>
        <v>677</v>
      </c>
      <c r="AE105" s="284">
        <f t="shared" si="14"/>
        <v>230</v>
      </c>
      <c r="AF105" s="268" t="s">
        <v>332</v>
      </c>
    </row>
    <row r="106" spans="1:32" ht="29.4" thickBot="1" x14ac:dyDescent="0.55000000000000004">
      <c r="A106" s="296" t="s">
        <v>192</v>
      </c>
      <c r="B106" s="297" t="s">
        <v>224</v>
      </c>
      <c r="C106" s="298" t="s">
        <v>325</v>
      </c>
      <c r="D106" s="299">
        <v>249938</v>
      </c>
      <c r="E106" s="300" t="s">
        <v>326</v>
      </c>
      <c r="F106" s="300" t="s">
        <v>327</v>
      </c>
      <c r="G106" s="297" t="s">
        <v>17</v>
      </c>
      <c r="H106" s="331"/>
      <c r="I106" s="301" t="s">
        <v>294</v>
      </c>
      <c r="J106" s="301" t="s">
        <v>328</v>
      </c>
      <c r="K106" s="294" t="s">
        <v>354</v>
      </c>
      <c r="L106" s="306"/>
      <c r="M106" s="307">
        <v>24</v>
      </c>
      <c r="N106" s="303" t="s">
        <v>355</v>
      </c>
      <c r="O106" s="303" t="s">
        <v>356</v>
      </c>
      <c r="P106" s="294"/>
      <c r="Q106" s="294"/>
      <c r="R106" s="294"/>
      <c r="S106" s="294"/>
      <c r="T106" s="294"/>
      <c r="U106" s="294"/>
      <c r="V106" s="294"/>
      <c r="W106" s="305">
        <v>60</v>
      </c>
      <c r="X106" s="305">
        <v>52</v>
      </c>
      <c r="Y106" s="294"/>
      <c r="Z106" s="294"/>
      <c r="AA106" s="294"/>
      <c r="AB106" s="294"/>
      <c r="AC106" s="275">
        <f t="shared" si="15"/>
        <v>60</v>
      </c>
      <c r="AD106" s="275">
        <f t="shared" si="15"/>
        <v>52</v>
      </c>
      <c r="AE106" s="284">
        <f t="shared" si="14"/>
        <v>24</v>
      </c>
      <c r="AF106" s="268" t="s">
        <v>332</v>
      </c>
    </row>
    <row r="107" spans="1:32" ht="29.4" thickBot="1" x14ac:dyDescent="0.35">
      <c r="A107" s="296" t="s">
        <v>192</v>
      </c>
      <c r="B107" s="297" t="s">
        <v>224</v>
      </c>
      <c r="C107" s="298" t="s">
        <v>325</v>
      </c>
      <c r="D107" s="299">
        <v>249938</v>
      </c>
      <c r="E107" s="300" t="s">
        <v>326</v>
      </c>
      <c r="F107" s="300" t="s">
        <v>327</v>
      </c>
      <c r="G107" s="297" t="s">
        <v>61</v>
      </c>
      <c r="H107" s="329">
        <v>1300</v>
      </c>
      <c r="I107" s="301" t="s">
        <v>294</v>
      </c>
      <c r="J107" s="301" t="s">
        <v>328</v>
      </c>
      <c r="K107" s="285" t="s">
        <v>329</v>
      </c>
      <c r="L107" s="288"/>
      <c r="M107" s="321">
        <v>418</v>
      </c>
      <c r="N107" s="303" t="s">
        <v>330</v>
      </c>
      <c r="O107" s="303" t="s">
        <v>331</v>
      </c>
      <c r="P107" s="316"/>
      <c r="Q107" s="316"/>
      <c r="R107" s="316"/>
      <c r="S107" s="316"/>
      <c r="T107" s="316"/>
      <c r="U107" s="316"/>
      <c r="V107" s="316"/>
      <c r="W107" s="317"/>
      <c r="X107" s="317"/>
      <c r="Y107" s="316"/>
      <c r="Z107" s="316"/>
      <c r="AA107" s="316"/>
      <c r="AB107" s="316"/>
      <c r="AC107" s="318"/>
      <c r="AD107" s="318"/>
      <c r="AE107" s="319"/>
      <c r="AF107" s="320"/>
    </row>
    <row r="108" spans="1:32" ht="29.4" thickBot="1" x14ac:dyDescent="0.55000000000000004">
      <c r="A108" s="296" t="s">
        <v>192</v>
      </c>
      <c r="B108" s="297" t="s">
        <v>224</v>
      </c>
      <c r="C108" s="298" t="s">
        <v>325</v>
      </c>
      <c r="D108" s="299">
        <v>249938</v>
      </c>
      <c r="E108" s="300" t="s">
        <v>326</v>
      </c>
      <c r="F108" s="300" t="s">
        <v>327</v>
      </c>
      <c r="G108" s="297" t="s">
        <v>61</v>
      </c>
      <c r="H108" s="330"/>
      <c r="I108" s="301" t="s">
        <v>294</v>
      </c>
      <c r="J108" s="301" t="s">
        <v>328</v>
      </c>
      <c r="K108" s="294" t="s">
        <v>333</v>
      </c>
      <c r="L108" s="306"/>
      <c r="M108" s="322">
        <v>187</v>
      </c>
      <c r="N108" s="303" t="s">
        <v>334</v>
      </c>
      <c r="O108" s="303" t="s">
        <v>335</v>
      </c>
      <c r="P108" s="316"/>
      <c r="Q108" s="316"/>
      <c r="R108" s="316"/>
      <c r="S108" s="316"/>
      <c r="T108" s="316"/>
      <c r="U108" s="316"/>
      <c r="V108" s="316"/>
      <c r="W108" s="317"/>
      <c r="X108" s="317"/>
      <c r="Y108" s="316"/>
      <c r="Z108" s="316"/>
      <c r="AA108" s="316"/>
      <c r="AB108" s="316"/>
      <c r="AC108" s="318"/>
      <c r="AD108" s="318"/>
      <c r="AE108" s="319"/>
      <c r="AF108" s="320"/>
    </row>
    <row r="109" spans="1:32" ht="29.4" thickBot="1" x14ac:dyDescent="0.55000000000000004">
      <c r="A109" s="296" t="s">
        <v>192</v>
      </c>
      <c r="B109" s="297" t="s">
        <v>224</v>
      </c>
      <c r="C109" s="298" t="s">
        <v>325</v>
      </c>
      <c r="D109" s="299">
        <v>249938</v>
      </c>
      <c r="E109" s="300" t="s">
        <v>326</v>
      </c>
      <c r="F109" s="300" t="s">
        <v>327</v>
      </c>
      <c r="G109" s="297" t="s">
        <v>61</v>
      </c>
      <c r="H109" s="330"/>
      <c r="I109" s="301" t="s">
        <v>294</v>
      </c>
      <c r="J109" s="301" t="s">
        <v>328</v>
      </c>
      <c r="K109" s="294" t="s">
        <v>336</v>
      </c>
      <c r="L109" s="306"/>
      <c r="M109" s="322">
        <v>48</v>
      </c>
      <c r="N109" s="303" t="s">
        <v>337</v>
      </c>
      <c r="O109" s="303" t="s">
        <v>338</v>
      </c>
      <c r="P109" s="316"/>
      <c r="Q109" s="316"/>
      <c r="R109" s="316"/>
      <c r="S109" s="316"/>
      <c r="T109" s="316"/>
      <c r="U109" s="316"/>
      <c r="V109" s="316"/>
      <c r="W109" s="317"/>
      <c r="X109" s="317"/>
      <c r="Y109" s="316"/>
      <c r="Z109" s="316"/>
      <c r="AA109" s="316"/>
      <c r="AB109" s="316"/>
      <c r="AC109" s="318"/>
      <c r="AD109" s="318"/>
      <c r="AE109" s="319"/>
      <c r="AF109" s="320"/>
    </row>
    <row r="110" spans="1:32" ht="29.4" thickBot="1" x14ac:dyDescent="0.55000000000000004">
      <c r="A110" s="296" t="s">
        <v>192</v>
      </c>
      <c r="B110" s="297" t="s">
        <v>224</v>
      </c>
      <c r="C110" s="298" t="s">
        <v>325</v>
      </c>
      <c r="D110" s="299">
        <v>249938</v>
      </c>
      <c r="E110" s="300" t="s">
        <v>326</v>
      </c>
      <c r="F110" s="300" t="s">
        <v>327</v>
      </c>
      <c r="G110" s="297" t="s">
        <v>61</v>
      </c>
      <c r="H110" s="330"/>
      <c r="I110" s="301" t="s">
        <v>294</v>
      </c>
      <c r="J110" s="301" t="s">
        <v>328</v>
      </c>
      <c r="K110" s="294" t="s">
        <v>339</v>
      </c>
      <c r="L110" s="306"/>
      <c r="M110" s="322">
        <v>88</v>
      </c>
      <c r="N110" s="303" t="s">
        <v>340</v>
      </c>
      <c r="O110" s="303" t="s">
        <v>341</v>
      </c>
      <c r="P110" s="316"/>
      <c r="Q110" s="316"/>
      <c r="R110" s="316"/>
      <c r="S110" s="316"/>
      <c r="T110" s="316"/>
      <c r="U110" s="316"/>
      <c r="V110" s="316"/>
      <c r="W110" s="317"/>
      <c r="X110" s="317"/>
      <c r="Y110" s="316"/>
      <c r="Z110" s="316"/>
      <c r="AA110" s="316"/>
      <c r="AB110" s="316"/>
      <c r="AC110" s="318"/>
      <c r="AD110" s="318"/>
      <c r="AE110" s="319"/>
      <c r="AF110" s="320"/>
    </row>
    <row r="111" spans="1:32" ht="29.4" thickBot="1" x14ac:dyDescent="0.55000000000000004">
      <c r="A111" s="296" t="s">
        <v>192</v>
      </c>
      <c r="B111" s="297" t="s">
        <v>224</v>
      </c>
      <c r="C111" s="298" t="s">
        <v>325</v>
      </c>
      <c r="D111" s="299">
        <v>249938</v>
      </c>
      <c r="E111" s="300" t="s">
        <v>326</v>
      </c>
      <c r="F111" s="300" t="s">
        <v>327</v>
      </c>
      <c r="G111" s="297" t="s">
        <v>61</v>
      </c>
      <c r="H111" s="330"/>
      <c r="I111" s="301" t="s">
        <v>294</v>
      </c>
      <c r="J111" s="301" t="s">
        <v>328</v>
      </c>
      <c r="K111" s="294" t="s">
        <v>342</v>
      </c>
      <c r="L111" s="306"/>
      <c r="M111" s="322">
        <v>15</v>
      </c>
      <c r="N111" s="303" t="s">
        <v>343</v>
      </c>
      <c r="O111" s="303" t="s">
        <v>344</v>
      </c>
      <c r="P111" s="316"/>
      <c r="Q111" s="316"/>
      <c r="R111" s="316"/>
      <c r="S111" s="316"/>
      <c r="T111" s="316"/>
      <c r="U111" s="316"/>
      <c r="V111" s="316"/>
      <c r="W111" s="317"/>
      <c r="X111" s="317"/>
      <c r="Y111" s="316"/>
      <c r="Z111" s="316"/>
      <c r="AA111" s="316"/>
      <c r="AB111" s="316"/>
      <c r="AC111" s="318"/>
      <c r="AD111" s="318"/>
      <c r="AE111" s="319"/>
      <c r="AF111" s="320"/>
    </row>
    <row r="112" spans="1:32" ht="29.4" thickBot="1" x14ac:dyDescent="0.55000000000000004">
      <c r="A112" s="296" t="s">
        <v>192</v>
      </c>
      <c r="B112" s="297" t="s">
        <v>224</v>
      </c>
      <c r="C112" s="298" t="s">
        <v>325</v>
      </c>
      <c r="D112" s="299">
        <v>249938</v>
      </c>
      <c r="E112" s="300" t="s">
        <v>326</v>
      </c>
      <c r="F112" s="300" t="s">
        <v>327</v>
      </c>
      <c r="G112" s="297" t="s">
        <v>61</v>
      </c>
      <c r="H112" s="330"/>
      <c r="I112" s="301" t="s">
        <v>294</v>
      </c>
      <c r="J112" s="301" t="s">
        <v>328</v>
      </c>
      <c r="K112" s="294" t="s">
        <v>345</v>
      </c>
      <c r="L112" s="306"/>
      <c r="M112" s="322">
        <v>72</v>
      </c>
      <c r="N112" s="303" t="s">
        <v>346</v>
      </c>
      <c r="O112" s="303" t="s">
        <v>347</v>
      </c>
      <c r="P112" s="316"/>
      <c r="Q112" s="316"/>
      <c r="R112" s="316"/>
      <c r="S112" s="316"/>
      <c r="T112" s="316"/>
      <c r="U112" s="316"/>
      <c r="V112" s="316"/>
      <c r="W112" s="317"/>
      <c r="X112" s="317"/>
      <c r="Y112" s="316"/>
      <c r="Z112" s="316"/>
      <c r="AA112" s="316"/>
      <c r="AB112" s="316"/>
      <c r="AC112" s="318"/>
      <c r="AD112" s="318"/>
      <c r="AE112" s="319"/>
      <c r="AF112" s="320"/>
    </row>
    <row r="113" spans="1:32" ht="29.4" thickBot="1" x14ac:dyDescent="0.55000000000000004">
      <c r="A113" s="296" t="s">
        <v>192</v>
      </c>
      <c r="B113" s="297" t="s">
        <v>224</v>
      </c>
      <c r="C113" s="298" t="s">
        <v>325</v>
      </c>
      <c r="D113" s="299">
        <v>249938</v>
      </c>
      <c r="E113" s="300" t="s">
        <v>326</v>
      </c>
      <c r="F113" s="300" t="s">
        <v>327</v>
      </c>
      <c r="G113" s="297" t="s">
        <v>61</v>
      </c>
      <c r="H113" s="330"/>
      <c r="I113" s="301" t="s">
        <v>294</v>
      </c>
      <c r="J113" s="301" t="s">
        <v>328</v>
      </c>
      <c r="K113" s="294" t="s">
        <v>348</v>
      </c>
      <c r="L113" s="306"/>
      <c r="M113" s="322">
        <v>218</v>
      </c>
      <c r="N113" s="303" t="s">
        <v>349</v>
      </c>
      <c r="O113" s="303" t="s">
        <v>350</v>
      </c>
      <c r="P113" s="316"/>
      <c r="Q113" s="316"/>
      <c r="R113" s="316"/>
      <c r="S113" s="316"/>
      <c r="T113" s="316"/>
      <c r="U113" s="316"/>
      <c r="V113" s="316"/>
      <c r="W113" s="317"/>
      <c r="X113" s="317"/>
      <c r="Y113" s="316"/>
      <c r="Z113" s="316"/>
      <c r="AA113" s="316"/>
      <c r="AB113" s="316"/>
      <c r="AC113" s="318"/>
      <c r="AD113" s="318"/>
      <c r="AE113" s="319"/>
      <c r="AF113" s="320"/>
    </row>
    <row r="114" spans="1:32" ht="29.4" thickBot="1" x14ac:dyDescent="0.55000000000000004">
      <c r="A114" s="296" t="s">
        <v>192</v>
      </c>
      <c r="B114" s="297" t="s">
        <v>224</v>
      </c>
      <c r="C114" s="298" t="s">
        <v>325</v>
      </c>
      <c r="D114" s="299">
        <v>249938</v>
      </c>
      <c r="E114" s="300" t="s">
        <v>326</v>
      </c>
      <c r="F114" s="300" t="s">
        <v>327</v>
      </c>
      <c r="G114" s="297" t="s">
        <v>61</v>
      </c>
      <c r="H114" s="330"/>
      <c r="I114" s="301" t="s">
        <v>294</v>
      </c>
      <c r="J114" s="301" t="s">
        <v>328</v>
      </c>
      <c r="K114" s="294" t="s">
        <v>351</v>
      </c>
      <c r="L114" s="306"/>
      <c r="M114" s="322">
        <v>230</v>
      </c>
      <c r="N114" s="303" t="s">
        <v>352</v>
      </c>
      <c r="O114" s="303" t="s">
        <v>353</v>
      </c>
      <c r="P114" s="316"/>
      <c r="Q114" s="316"/>
      <c r="R114" s="316"/>
      <c r="S114" s="316"/>
      <c r="T114" s="316"/>
      <c r="U114" s="316"/>
      <c r="V114" s="316"/>
      <c r="W114" s="317"/>
      <c r="X114" s="317"/>
      <c r="Y114" s="316"/>
      <c r="Z114" s="316"/>
      <c r="AA114" s="316"/>
      <c r="AB114" s="316"/>
      <c r="AC114" s="318"/>
      <c r="AD114" s="318"/>
      <c r="AE114" s="319"/>
      <c r="AF114" s="320"/>
    </row>
    <row r="115" spans="1:32" ht="29.4" thickBot="1" x14ac:dyDescent="0.55000000000000004">
      <c r="A115" s="296" t="s">
        <v>192</v>
      </c>
      <c r="B115" s="297" t="s">
        <v>224</v>
      </c>
      <c r="C115" s="298" t="s">
        <v>325</v>
      </c>
      <c r="D115" s="299">
        <v>249938</v>
      </c>
      <c r="E115" s="300" t="s">
        <v>326</v>
      </c>
      <c r="F115" s="300" t="s">
        <v>327</v>
      </c>
      <c r="G115" s="297" t="s">
        <v>61</v>
      </c>
      <c r="H115" s="331"/>
      <c r="I115" s="301" t="s">
        <v>294</v>
      </c>
      <c r="J115" s="301" t="s">
        <v>328</v>
      </c>
      <c r="K115" s="294" t="s">
        <v>354</v>
      </c>
      <c r="L115" s="306"/>
      <c r="M115" s="322">
        <v>24</v>
      </c>
      <c r="N115" s="303" t="s">
        <v>355</v>
      </c>
      <c r="O115" s="303" t="s">
        <v>356</v>
      </c>
      <c r="P115" s="316"/>
      <c r="Q115" s="316"/>
      <c r="R115" s="316"/>
      <c r="S115" s="316"/>
      <c r="T115" s="316"/>
      <c r="U115" s="316"/>
      <c r="V115" s="316"/>
      <c r="W115" s="317"/>
      <c r="X115" s="317"/>
      <c r="Y115" s="316"/>
      <c r="Z115" s="316"/>
      <c r="AA115" s="316"/>
      <c r="AB115" s="316"/>
      <c r="AC115" s="318"/>
      <c r="AD115" s="318"/>
      <c r="AE115" s="319"/>
      <c r="AF115" s="320"/>
    </row>
    <row r="116" spans="1:32" ht="29.4" thickBot="1" x14ac:dyDescent="0.35">
      <c r="A116" s="244" t="s">
        <v>57</v>
      </c>
      <c r="B116" s="244" t="s">
        <v>87</v>
      </c>
      <c r="C116" s="245" t="s">
        <v>238</v>
      </c>
      <c r="D116" s="246">
        <v>320000</v>
      </c>
      <c r="E116" s="247" t="s">
        <v>26</v>
      </c>
      <c r="F116" s="247" t="s">
        <v>27</v>
      </c>
      <c r="G116" s="245" t="s">
        <v>28</v>
      </c>
      <c r="H116" s="248">
        <v>244</v>
      </c>
      <c r="I116" s="245" t="s">
        <v>41</v>
      </c>
      <c r="J116" s="245" t="s">
        <v>18</v>
      </c>
      <c r="K116" s="245" t="s">
        <v>239</v>
      </c>
      <c r="L116" s="248">
        <v>0</v>
      </c>
      <c r="M116" s="248">
        <v>93</v>
      </c>
      <c r="N116" s="249">
        <v>41988</v>
      </c>
      <c r="O116" s="249">
        <v>42399</v>
      </c>
      <c r="P116" s="250"/>
      <c r="Q116" s="250"/>
      <c r="R116" s="250"/>
      <c r="S116" s="250"/>
      <c r="T116" s="250"/>
      <c r="U116" s="250"/>
      <c r="V116" s="250"/>
      <c r="W116" s="250"/>
      <c r="X116" s="250"/>
      <c r="Y116" s="250"/>
      <c r="Z116" s="250"/>
      <c r="AA116" s="250"/>
      <c r="AB116" s="250"/>
      <c r="AC116" s="250"/>
      <c r="AD116" s="250"/>
      <c r="AE116" s="251"/>
      <c r="AF116" s="252"/>
    </row>
    <row r="117" spans="1:32" ht="29.4" thickBot="1" x14ac:dyDescent="0.35">
      <c r="A117" s="161" t="s">
        <v>57</v>
      </c>
      <c r="B117" s="161" t="s">
        <v>87</v>
      </c>
      <c r="C117" s="162"/>
      <c r="D117" s="162" t="s">
        <v>127</v>
      </c>
      <c r="E117" s="113" t="s">
        <v>26</v>
      </c>
      <c r="F117" s="113" t="s">
        <v>27</v>
      </c>
      <c r="G117" s="114" t="s">
        <v>28</v>
      </c>
      <c r="H117" s="118"/>
      <c r="I117" s="114" t="s">
        <v>41</v>
      </c>
      <c r="J117" s="114" t="s">
        <v>240</v>
      </c>
      <c r="K117" s="114" t="s">
        <v>41</v>
      </c>
      <c r="L117" s="111">
        <v>0</v>
      </c>
      <c r="M117" s="111">
        <v>25</v>
      </c>
      <c r="N117" s="181">
        <v>41988</v>
      </c>
      <c r="O117" s="181">
        <v>42399</v>
      </c>
      <c r="P117" s="115"/>
      <c r="Q117" s="115"/>
      <c r="R117" s="115"/>
      <c r="S117" s="115"/>
      <c r="T117" s="115"/>
      <c r="U117" s="115"/>
      <c r="V117" s="115"/>
      <c r="W117" s="115"/>
      <c r="X117" s="115"/>
      <c r="Y117" s="115"/>
      <c r="Z117" s="115"/>
      <c r="AA117" s="115"/>
      <c r="AB117" s="115"/>
      <c r="AC117" s="115"/>
      <c r="AD117" s="115"/>
      <c r="AE117" s="116"/>
      <c r="AF117" s="117"/>
    </row>
    <row r="118" spans="1:32" ht="29.4" thickBot="1" x14ac:dyDescent="0.35">
      <c r="A118" s="161" t="s">
        <v>57</v>
      </c>
      <c r="B118" s="161" t="s">
        <v>87</v>
      </c>
      <c r="C118" s="162"/>
      <c r="D118" s="162" t="s">
        <v>127</v>
      </c>
      <c r="E118" s="113" t="s">
        <v>26</v>
      </c>
      <c r="F118" s="113" t="s">
        <v>27</v>
      </c>
      <c r="G118" s="114" t="s">
        <v>28</v>
      </c>
      <c r="H118" s="118"/>
      <c r="I118" s="114" t="s">
        <v>41</v>
      </c>
      <c r="J118" s="114" t="s">
        <v>240</v>
      </c>
      <c r="K118" s="114" t="s">
        <v>241</v>
      </c>
      <c r="L118" s="111">
        <v>0</v>
      </c>
      <c r="M118" s="111">
        <v>31</v>
      </c>
      <c r="N118" s="181">
        <v>41988</v>
      </c>
      <c r="O118" s="181">
        <v>42399</v>
      </c>
      <c r="P118" s="115"/>
      <c r="Q118" s="115"/>
      <c r="R118" s="115"/>
      <c r="S118" s="115"/>
      <c r="T118" s="115"/>
      <c r="U118" s="115"/>
      <c r="V118" s="115"/>
      <c r="W118" s="115"/>
      <c r="X118" s="115"/>
      <c r="Y118" s="115"/>
      <c r="Z118" s="115"/>
      <c r="AA118" s="115"/>
      <c r="AB118" s="115"/>
      <c r="AC118" s="115"/>
      <c r="AD118" s="115"/>
      <c r="AE118" s="116"/>
      <c r="AF118" s="117"/>
    </row>
    <row r="119" spans="1:32" ht="29.4" thickBot="1" x14ac:dyDescent="0.35">
      <c r="A119" s="161" t="s">
        <v>57</v>
      </c>
      <c r="B119" s="161" t="s">
        <v>87</v>
      </c>
      <c r="C119" s="163"/>
      <c r="D119" s="162" t="s">
        <v>127</v>
      </c>
      <c r="E119" s="113" t="s">
        <v>26</v>
      </c>
      <c r="F119" s="113" t="s">
        <v>27</v>
      </c>
      <c r="G119" s="114" t="s">
        <v>28</v>
      </c>
      <c r="H119" s="119"/>
      <c r="I119" s="114" t="s">
        <v>41</v>
      </c>
      <c r="J119" s="114" t="s">
        <v>240</v>
      </c>
      <c r="K119" s="114" t="s">
        <v>242</v>
      </c>
      <c r="L119" s="120">
        <f>SUM(L116:L118)</f>
        <v>0</v>
      </c>
      <c r="M119" s="121">
        <v>32</v>
      </c>
      <c r="N119" s="181">
        <v>41988</v>
      </c>
      <c r="O119" s="181">
        <v>42399</v>
      </c>
      <c r="P119" s="145"/>
      <c r="Q119" s="145"/>
      <c r="R119" s="145"/>
      <c r="S119" s="145"/>
      <c r="T119" s="145"/>
      <c r="U119" s="145"/>
      <c r="V119" s="145"/>
      <c r="W119" s="145"/>
      <c r="X119" s="145"/>
      <c r="Y119" s="145"/>
      <c r="Z119" s="145"/>
      <c r="AA119" s="145"/>
      <c r="AB119" s="145"/>
      <c r="AC119" s="145"/>
      <c r="AD119" s="145"/>
      <c r="AE119" s="146"/>
      <c r="AF119" s="122"/>
    </row>
    <row r="120" spans="1:32" ht="29.4" thickBot="1" x14ac:dyDescent="0.35">
      <c r="A120" s="161" t="s">
        <v>57</v>
      </c>
      <c r="B120" s="161" t="s">
        <v>87</v>
      </c>
      <c r="C120" s="164"/>
      <c r="D120" s="162" t="s">
        <v>127</v>
      </c>
      <c r="E120" s="113" t="s">
        <v>26</v>
      </c>
      <c r="F120" s="113" t="s">
        <v>27</v>
      </c>
      <c r="G120" s="114" t="s">
        <v>28</v>
      </c>
      <c r="H120" s="123"/>
      <c r="I120" s="221" t="s">
        <v>7</v>
      </c>
      <c r="J120" s="114" t="s">
        <v>29</v>
      </c>
      <c r="K120" s="173" t="s">
        <v>29</v>
      </c>
      <c r="L120" s="112"/>
      <c r="M120" s="124">
        <v>32</v>
      </c>
      <c r="N120" s="181">
        <v>41988</v>
      </c>
      <c r="O120" s="181">
        <v>42399</v>
      </c>
      <c r="P120" s="125"/>
      <c r="Q120" s="125"/>
      <c r="R120" s="125"/>
      <c r="S120" s="125"/>
      <c r="T120" s="125"/>
      <c r="U120" s="125"/>
      <c r="V120" s="125"/>
      <c r="W120" s="125"/>
      <c r="X120" s="125"/>
      <c r="Y120" s="125"/>
      <c r="Z120" s="125"/>
      <c r="AA120" s="125"/>
      <c r="AB120" s="125"/>
      <c r="AC120" s="125"/>
      <c r="AD120" s="125"/>
      <c r="AE120" s="126"/>
      <c r="AF120" s="127"/>
    </row>
    <row r="121" spans="1:32" ht="29.4" thickBot="1" x14ac:dyDescent="0.35">
      <c r="A121" s="161" t="s">
        <v>57</v>
      </c>
      <c r="B121" s="161" t="s">
        <v>87</v>
      </c>
      <c r="C121" s="165"/>
      <c r="D121" s="162" t="s">
        <v>127</v>
      </c>
      <c r="E121" s="113" t="s">
        <v>26</v>
      </c>
      <c r="F121" s="113" t="s">
        <v>27</v>
      </c>
      <c r="G121" s="114" t="s">
        <v>28</v>
      </c>
      <c r="H121" s="123"/>
      <c r="I121" s="221" t="s">
        <v>7</v>
      </c>
      <c r="J121" s="114" t="s">
        <v>29</v>
      </c>
      <c r="K121" s="173" t="s">
        <v>243</v>
      </c>
      <c r="L121" s="124"/>
      <c r="M121" s="124">
        <v>31</v>
      </c>
      <c r="N121" s="181">
        <v>41988</v>
      </c>
      <c r="O121" s="181">
        <v>42399</v>
      </c>
      <c r="P121" s="125"/>
      <c r="Q121" s="125"/>
      <c r="R121" s="125"/>
      <c r="S121" s="125"/>
      <c r="T121" s="125"/>
      <c r="U121" s="125"/>
      <c r="V121" s="125"/>
      <c r="W121" s="125"/>
      <c r="X121" s="125"/>
      <c r="Y121" s="125"/>
      <c r="Z121" s="125"/>
      <c r="AA121" s="125"/>
      <c r="AB121" s="125"/>
      <c r="AC121" s="125"/>
      <c r="AD121" s="125"/>
      <c r="AE121" s="126"/>
      <c r="AF121" s="127"/>
    </row>
    <row r="122" spans="1:32" ht="28.2" thickBot="1" x14ac:dyDescent="0.35">
      <c r="A122" s="161" t="s">
        <v>57</v>
      </c>
      <c r="B122" s="161" t="s">
        <v>87</v>
      </c>
      <c r="C122" s="165"/>
      <c r="D122" s="162" t="s">
        <v>127</v>
      </c>
      <c r="E122" s="128"/>
      <c r="F122" s="128" t="s">
        <v>38</v>
      </c>
      <c r="G122" s="129" t="s">
        <v>17</v>
      </c>
      <c r="H122" s="123">
        <v>251</v>
      </c>
      <c r="I122" s="114" t="s">
        <v>41</v>
      </c>
      <c r="J122" s="114" t="s">
        <v>18</v>
      </c>
      <c r="K122" s="114" t="s">
        <v>239</v>
      </c>
      <c r="L122" s="111">
        <v>0</v>
      </c>
      <c r="M122" s="111">
        <v>92</v>
      </c>
      <c r="N122" s="182"/>
      <c r="O122" s="219">
        <v>2016</v>
      </c>
      <c r="P122" s="125"/>
      <c r="Q122" s="125"/>
      <c r="R122" s="125"/>
      <c r="S122" s="125"/>
      <c r="T122" s="125"/>
      <c r="U122" s="125"/>
      <c r="V122" s="125"/>
      <c r="W122" s="125"/>
      <c r="X122" s="125"/>
      <c r="Y122" s="125"/>
      <c r="Z122" s="125"/>
      <c r="AA122" s="125"/>
      <c r="AB122" s="125"/>
      <c r="AC122" s="125"/>
      <c r="AD122" s="125"/>
      <c r="AE122" s="126"/>
      <c r="AF122" s="127"/>
    </row>
    <row r="123" spans="1:32" ht="28.2" thickBot="1" x14ac:dyDescent="0.35">
      <c r="A123" s="161" t="s">
        <v>57</v>
      </c>
      <c r="B123" s="161" t="s">
        <v>87</v>
      </c>
      <c r="C123" s="135"/>
      <c r="D123" s="162" t="s">
        <v>127</v>
      </c>
      <c r="E123" s="131"/>
      <c r="F123" s="128" t="s">
        <v>38</v>
      </c>
      <c r="G123" s="129" t="s">
        <v>17</v>
      </c>
      <c r="H123" s="132"/>
      <c r="I123" s="114" t="s">
        <v>41</v>
      </c>
      <c r="J123" s="114" t="s">
        <v>240</v>
      </c>
      <c r="K123" s="114" t="s">
        <v>41</v>
      </c>
      <c r="L123" s="111">
        <v>0</v>
      </c>
      <c r="M123" s="111">
        <v>30</v>
      </c>
      <c r="N123" s="183"/>
      <c r="O123" s="219">
        <v>2016</v>
      </c>
      <c r="P123" s="133"/>
      <c r="Q123" s="133"/>
      <c r="R123" s="133"/>
      <c r="S123" s="133"/>
      <c r="T123" s="133"/>
      <c r="U123" s="133"/>
      <c r="V123" s="133"/>
      <c r="W123" s="133"/>
      <c r="X123" s="133"/>
      <c r="Y123" s="133"/>
      <c r="Z123" s="133"/>
      <c r="AA123" s="133"/>
      <c r="AB123" s="133"/>
      <c r="AC123" s="133"/>
      <c r="AD123" s="133"/>
      <c r="AE123" s="147"/>
      <c r="AF123" s="127"/>
    </row>
    <row r="124" spans="1:32" ht="28.2" thickBot="1" x14ac:dyDescent="0.35">
      <c r="A124" s="161" t="s">
        <v>57</v>
      </c>
      <c r="B124" s="161" t="s">
        <v>87</v>
      </c>
      <c r="C124" s="135"/>
      <c r="D124" s="162" t="s">
        <v>127</v>
      </c>
      <c r="E124" s="131"/>
      <c r="F124" s="128" t="s">
        <v>38</v>
      </c>
      <c r="G124" s="129" t="s">
        <v>17</v>
      </c>
      <c r="H124" s="132"/>
      <c r="I124" s="114" t="s">
        <v>41</v>
      </c>
      <c r="J124" s="114" t="s">
        <v>240</v>
      </c>
      <c r="K124" s="114" t="s">
        <v>241</v>
      </c>
      <c r="L124" s="111">
        <v>0</v>
      </c>
      <c r="M124" s="111">
        <v>32</v>
      </c>
      <c r="N124" s="183"/>
      <c r="O124" s="219">
        <v>2016</v>
      </c>
      <c r="P124" s="133"/>
      <c r="Q124" s="133"/>
      <c r="R124" s="133"/>
      <c r="S124" s="133"/>
      <c r="T124" s="133"/>
      <c r="U124" s="133"/>
      <c r="V124" s="133"/>
      <c r="W124" s="133"/>
      <c r="X124" s="133"/>
      <c r="Y124" s="133"/>
      <c r="Z124" s="133"/>
      <c r="AA124" s="133"/>
      <c r="AB124" s="133"/>
      <c r="AC124" s="133"/>
      <c r="AD124" s="133"/>
      <c r="AE124" s="147"/>
      <c r="AF124" s="127"/>
    </row>
    <row r="125" spans="1:32" ht="28.2" thickBot="1" x14ac:dyDescent="0.35">
      <c r="A125" s="161" t="s">
        <v>57</v>
      </c>
      <c r="B125" s="161" t="s">
        <v>87</v>
      </c>
      <c r="C125" s="135"/>
      <c r="D125" s="162" t="s">
        <v>127</v>
      </c>
      <c r="E125" s="131"/>
      <c r="F125" s="128" t="s">
        <v>38</v>
      </c>
      <c r="G125" s="129" t="s">
        <v>17</v>
      </c>
      <c r="H125" s="132"/>
      <c r="I125" s="114" t="s">
        <v>41</v>
      </c>
      <c r="J125" s="114" t="s">
        <v>240</v>
      </c>
      <c r="K125" s="114" t="s">
        <v>242</v>
      </c>
      <c r="L125" s="120">
        <f>SUM(L122:L124)</f>
        <v>0</v>
      </c>
      <c r="M125" s="121">
        <v>33</v>
      </c>
      <c r="N125" s="183"/>
      <c r="O125" s="219">
        <v>2016</v>
      </c>
      <c r="P125" s="133"/>
      <c r="Q125" s="133"/>
      <c r="R125" s="133"/>
      <c r="S125" s="133"/>
      <c r="T125" s="133"/>
      <c r="U125" s="133"/>
      <c r="V125" s="133"/>
      <c r="W125" s="133"/>
      <c r="X125" s="133"/>
      <c r="Y125" s="133"/>
      <c r="Z125" s="133"/>
      <c r="AA125" s="133"/>
      <c r="AB125" s="133"/>
      <c r="AC125" s="133"/>
      <c r="AD125" s="133"/>
      <c r="AE125" s="147"/>
      <c r="AF125" s="127"/>
    </row>
    <row r="126" spans="1:32" ht="28.2" thickBot="1" x14ac:dyDescent="0.35">
      <c r="A126" s="161" t="s">
        <v>57</v>
      </c>
      <c r="B126" s="161" t="s">
        <v>87</v>
      </c>
      <c r="C126" s="135"/>
      <c r="D126" s="162" t="s">
        <v>127</v>
      </c>
      <c r="E126" s="131"/>
      <c r="F126" s="128" t="s">
        <v>38</v>
      </c>
      <c r="G126" s="129" t="s">
        <v>17</v>
      </c>
      <c r="H126" s="132"/>
      <c r="I126" s="221" t="s">
        <v>7</v>
      </c>
      <c r="J126" s="114" t="s">
        <v>29</v>
      </c>
      <c r="K126" s="173" t="s">
        <v>29</v>
      </c>
      <c r="L126" s="112" t="s">
        <v>127</v>
      </c>
      <c r="M126" s="124">
        <v>31</v>
      </c>
      <c r="N126" s="183"/>
      <c r="O126" s="219">
        <v>2016</v>
      </c>
      <c r="P126" s="133"/>
      <c r="Q126" s="133"/>
      <c r="R126" s="133"/>
      <c r="S126" s="133"/>
      <c r="T126" s="133"/>
      <c r="U126" s="133"/>
      <c r="V126" s="133"/>
      <c r="W126" s="133"/>
      <c r="X126" s="133"/>
      <c r="Y126" s="133"/>
      <c r="Z126" s="133"/>
      <c r="AA126" s="133"/>
      <c r="AB126" s="133"/>
      <c r="AC126" s="133"/>
      <c r="AD126" s="133"/>
      <c r="AE126" s="147"/>
      <c r="AF126" s="127"/>
    </row>
    <row r="127" spans="1:32" ht="28.2" thickBot="1" x14ac:dyDescent="0.35">
      <c r="A127" s="161" t="s">
        <v>57</v>
      </c>
      <c r="B127" s="161" t="s">
        <v>87</v>
      </c>
      <c r="C127" s="135"/>
      <c r="D127" s="162" t="s">
        <v>127</v>
      </c>
      <c r="E127" s="131"/>
      <c r="F127" s="128" t="s">
        <v>38</v>
      </c>
      <c r="G127" s="129" t="s">
        <v>17</v>
      </c>
      <c r="H127" s="132"/>
      <c r="I127" s="221" t="s">
        <v>7</v>
      </c>
      <c r="J127" s="114" t="s">
        <v>29</v>
      </c>
      <c r="K127" s="173" t="s">
        <v>243</v>
      </c>
      <c r="L127" s="112" t="s">
        <v>127</v>
      </c>
      <c r="M127" s="124">
        <v>33</v>
      </c>
      <c r="N127" s="183"/>
      <c r="O127" s="219">
        <v>2016</v>
      </c>
      <c r="P127" s="133"/>
      <c r="Q127" s="133"/>
      <c r="R127" s="133"/>
      <c r="S127" s="133"/>
      <c r="T127" s="133"/>
      <c r="U127" s="133"/>
      <c r="V127" s="133"/>
      <c r="W127" s="133"/>
      <c r="X127" s="133"/>
      <c r="Y127" s="133"/>
      <c r="Z127" s="133"/>
      <c r="AA127" s="133"/>
      <c r="AB127" s="133"/>
      <c r="AC127" s="133"/>
      <c r="AD127" s="133"/>
      <c r="AE127" s="147"/>
      <c r="AF127" s="127"/>
    </row>
    <row r="128" spans="1:32" ht="29.4" thickBot="1" x14ac:dyDescent="0.35">
      <c r="A128" s="161" t="s">
        <v>57</v>
      </c>
      <c r="B128" s="161" t="s">
        <v>87</v>
      </c>
      <c r="C128" s="135"/>
      <c r="D128" s="162" t="s">
        <v>127</v>
      </c>
      <c r="E128" s="113" t="s">
        <v>26</v>
      </c>
      <c r="F128" s="128" t="s">
        <v>27</v>
      </c>
      <c r="G128" s="129" t="s">
        <v>28</v>
      </c>
      <c r="H128" s="132"/>
      <c r="I128" s="129" t="s">
        <v>69</v>
      </c>
      <c r="J128" s="129" t="s">
        <v>69</v>
      </c>
      <c r="K128" s="129" t="s">
        <v>244</v>
      </c>
      <c r="L128" s="112" t="s">
        <v>127</v>
      </c>
      <c r="M128" s="133">
        <v>34</v>
      </c>
      <c r="N128" s="183"/>
      <c r="O128" s="219">
        <v>2016</v>
      </c>
      <c r="P128" s="133"/>
      <c r="Q128" s="133"/>
      <c r="R128" s="133"/>
      <c r="S128" s="133"/>
      <c r="T128" s="133"/>
      <c r="U128" s="133"/>
      <c r="V128" s="133"/>
      <c r="W128" s="133"/>
      <c r="X128" s="133"/>
      <c r="Y128" s="133"/>
      <c r="Z128" s="133"/>
      <c r="AA128" s="133"/>
      <c r="AB128" s="133"/>
      <c r="AC128" s="133"/>
      <c r="AD128" s="133"/>
      <c r="AE128" s="147"/>
      <c r="AF128" s="127"/>
    </row>
    <row r="129" spans="1:32" ht="29.4" thickBot="1" x14ac:dyDescent="0.35">
      <c r="A129" s="161" t="s">
        <v>57</v>
      </c>
      <c r="B129" s="161" t="s">
        <v>87</v>
      </c>
      <c r="C129" s="135"/>
      <c r="D129" s="162" t="s">
        <v>127</v>
      </c>
      <c r="E129" s="113" t="s">
        <v>26</v>
      </c>
      <c r="F129" s="128" t="s">
        <v>27</v>
      </c>
      <c r="G129" s="129" t="s">
        <v>28</v>
      </c>
      <c r="H129" s="132"/>
      <c r="I129" s="129" t="s">
        <v>69</v>
      </c>
      <c r="J129" s="129" t="s">
        <v>80</v>
      </c>
      <c r="K129" s="129" t="s">
        <v>245</v>
      </c>
      <c r="L129" s="112" t="s">
        <v>127</v>
      </c>
      <c r="M129" s="133">
        <v>15</v>
      </c>
      <c r="N129" s="183"/>
      <c r="O129" s="219">
        <v>2016</v>
      </c>
      <c r="P129" s="133"/>
      <c r="Q129" s="133"/>
      <c r="R129" s="133"/>
      <c r="S129" s="133"/>
      <c r="T129" s="133"/>
      <c r="U129" s="133"/>
      <c r="V129" s="133"/>
      <c r="W129" s="133"/>
      <c r="X129" s="133"/>
      <c r="Y129" s="133"/>
      <c r="Z129" s="133"/>
      <c r="AA129" s="133"/>
      <c r="AB129" s="133"/>
      <c r="AC129" s="133"/>
      <c r="AD129" s="133"/>
      <c r="AE129" s="147"/>
      <c r="AF129" s="127"/>
    </row>
    <row r="130" spans="1:32" ht="29.4" thickBot="1" x14ac:dyDescent="0.35">
      <c r="A130" s="161" t="s">
        <v>57</v>
      </c>
      <c r="B130" s="161" t="s">
        <v>87</v>
      </c>
      <c r="C130" s="135"/>
      <c r="D130" s="162" t="s">
        <v>127</v>
      </c>
      <c r="E130" s="113" t="s">
        <v>26</v>
      </c>
      <c r="F130" s="128" t="s">
        <v>27</v>
      </c>
      <c r="G130" s="129" t="s">
        <v>28</v>
      </c>
      <c r="H130" s="132"/>
      <c r="I130" s="129" t="s">
        <v>69</v>
      </c>
      <c r="J130" s="129" t="s">
        <v>80</v>
      </c>
      <c r="K130" s="129" t="s">
        <v>246</v>
      </c>
      <c r="L130" s="112" t="s">
        <v>127</v>
      </c>
      <c r="M130" s="133">
        <v>18</v>
      </c>
      <c r="N130" s="183"/>
      <c r="O130" s="219">
        <v>2016</v>
      </c>
      <c r="P130" s="133"/>
      <c r="Q130" s="133"/>
      <c r="R130" s="133"/>
      <c r="S130" s="133"/>
      <c r="T130" s="133"/>
      <c r="U130" s="133"/>
      <c r="V130" s="133"/>
      <c r="W130" s="133"/>
      <c r="X130" s="133"/>
      <c r="Y130" s="133"/>
      <c r="Z130" s="133"/>
      <c r="AA130" s="133"/>
      <c r="AB130" s="133"/>
      <c r="AC130" s="133"/>
      <c r="AD130" s="133"/>
      <c r="AE130" s="147"/>
      <c r="AF130" s="127"/>
    </row>
    <row r="131" spans="1:32" ht="29.4" thickBot="1" x14ac:dyDescent="0.35">
      <c r="A131" s="161" t="s">
        <v>57</v>
      </c>
      <c r="B131" s="161" t="s">
        <v>87</v>
      </c>
      <c r="C131" s="135"/>
      <c r="D131" s="162" t="s">
        <v>127</v>
      </c>
      <c r="E131" s="113" t="s">
        <v>26</v>
      </c>
      <c r="F131" s="128" t="s">
        <v>27</v>
      </c>
      <c r="G131" s="129" t="s">
        <v>28</v>
      </c>
      <c r="H131" s="132"/>
      <c r="I131" s="129" t="s">
        <v>69</v>
      </c>
      <c r="J131" s="129" t="s">
        <v>75</v>
      </c>
      <c r="K131" s="129" t="s">
        <v>247</v>
      </c>
      <c r="L131" s="112" t="s">
        <v>127</v>
      </c>
      <c r="M131" s="133">
        <v>9</v>
      </c>
      <c r="N131" s="183"/>
      <c r="O131" s="219">
        <v>2016</v>
      </c>
      <c r="P131" s="133"/>
      <c r="Q131" s="133"/>
      <c r="R131" s="133"/>
      <c r="S131" s="133"/>
      <c r="T131" s="133"/>
      <c r="U131" s="133"/>
      <c r="V131" s="133"/>
      <c r="W131" s="133"/>
      <c r="X131" s="133"/>
      <c r="Y131" s="133"/>
      <c r="Z131" s="133"/>
      <c r="AA131" s="133"/>
      <c r="AB131" s="133"/>
      <c r="AC131" s="133"/>
      <c r="AD131" s="133"/>
      <c r="AE131" s="147"/>
      <c r="AF131" s="127"/>
    </row>
    <row r="132" spans="1:32" ht="29.4" thickBot="1" x14ac:dyDescent="0.35">
      <c r="A132" s="161" t="s">
        <v>57</v>
      </c>
      <c r="B132" s="161" t="s">
        <v>87</v>
      </c>
      <c r="C132" s="135"/>
      <c r="D132" s="162" t="s">
        <v>127</v>
      </c>
      <c r="E132" s="113" t="s">
        <v>26</v>
      </c>
      <c r="F132" s="128" t="s">
        <v>27</v>
      </c>
      <c r="G132" s="129" t="s">
        <v>28</v>
      </c>
      <c r="H132" s="132"/>
      <c r="I132" s="129" t="s">
        <v>69</v>
      </c>
      <c r="J132" s="129" t="s">
        <v>75</v>
      </c>
      <c r="K132" s="129" t="s">
        <v>248</v>
      </c>
      <c r="L132" s="112" t="s">
        <v>127</v>
      </c>
      <c r="M132" s="133">
        <v>3</v>
      </c>
      <c r="N132" s="183"/>
      <c r="O132" s="219">
        <v>2016</v>
      </c>
      <c r="P132" s="133"/>
      <c r="Q132" s="133"/>
      <c r="R132" s="133"/>
      <c r="S132" s="133"/>
      <c r="T132" s="133"/>
      <c r="U132" s="133"/>
      <c r="V132" s="133"/>
      <c r="W132" s="133"/>
      <c r="X132" s="133"/>
      <c r="Y132" s="133"/>
      <c r="Z132" s="133"/>
      <c r="AA132" s="133"/>
      <c r="AB132" s="133"/>
      <c r="AC132" s="133"/>
      <c r="AD132" s="133"/>
      <c r="AE132" s="147"/>
      <c r="AF132" s="127"/>
    </row>
    <row r="133" spans="1:32" ht="29.4" thickBot="1" x14ac:dyDescent="0.35">
      <c r="A133" s="161" t="s">
        <v>57</v>
      </c>
      <c r="B133" s="161" t="s">
        <v>87</v>
      </c>
      <c r="C133" s="135"/>
      <c r="D133" s="162" t="s">
        <v>127</v>
      </c>
      <c r="E133" s="113" t="s">
        <v>26</v>
      </c>
      <c r="F133" s="128" t="s">
        <v>27</v>
      </c>
      <c r="G133" s="129" t="s">
        <v>28</v>
      </c>
      <c r="H133" s="130"/>
      <c r="I133" s="129" t="s">
        <v>69</v>
      </c>
      <c r="J133" s="129" t="s">
        <v>75</v>
      </c>
      <c r="K133" s="135" t="s">
        <v>75</v>
      </c>
      <c r="L133" s="112" t="s">
        <v>127</v>
      </c>
      <c r="M133" s="134">
        <v>21</v>
      </c>
      <c r="N133" s="183"/>
      <c r="O133" s="219">
        <v>2016</v>
      </c>
      <c r="P133" s="133"/>
      <c r="Q133" s="133"/>
      <c r="R133" s="133"/>
      <c r="S133" s="133"/>
      <c r="T133" s="133"/>
      <c r="U133" s="133"/>
      <c r="V133" s="133"/>
      <c r="W133" s="133"/>
      <c r="X133" s="133"/>
      <c r="Y133" s="133"/>
      <c r="Z133" s="133"/>
      <c r="AA133" s="133"/>
      <c r="AB133" s="133"/>
      <c r="AC133" s="133"/>
      <c r="AD133" s="133"/>
      <c r="AE133" s="147"/>
      <c r="AF133" s="127"/>
    </row>
    <row r="134" spans="1:32" ht="28.2" thickBot="1" x14ac:dyDescent="0.35">
      <c r="A134" s="161" t="s">
        <v>57</v>
      </c>
      <c r="B134" s="161" t="s">
        <v>87</v>
      </c>
      <c r="C134" s="135"/>
      <c r="D134" s="162" t="s">
        <v>127</v>
      </c>
      <c r="E134" s="135"/>
      <c r="F134" s="128" t="s">
        <v>38</v>
      </c>
      <c r="G134" s="129" t="s">
        <v>17</v>
      </c>
      <c r="H134" s="130"/>
      <c r="I134" s="129" t="s">
        <v>69</v>
      </c>
      <c r="J134" s="129" t="s">
        <v>69</v>
      </c>
      <c r="K134" s="129" t="s">
        <v>244</v>
      </c>
      <c r="L134" s="112" t="s">
        <v>127</v>
      </c>
      <c r="M134" s="134">
        <v>35</v>
      </c>
      <c r="N134" s="183"/>
      <c r="O134" s="219">
        <v>2016</v>
      </c>
      <c r="P134" s="133"/>
      <c r="Q134" s="133"/>
      <c r="R134" s="133"/>
      <c r="S134" s="133"/>
      <c r="T134" s="133"/>
      <c r="U134" s="133"/>
      <c r="V134" s="133"/>
      <c r="W134" s="133"/>
      <c r="X134" s="133"/>
      <c r="Y134" s="133"/>
      <c r="Z134" s="133"/>
      <c r="AA134" s="133"/>
      <c r="AB134" s="133"/>
      <c r="AC134" s="133"/>
      <c r="AD134" s="133"/>
      <c r="AE134" s="147"/>
      <c r="AF134" s="127"/>
    </row>
    <row r="135" spans="1:32" ht="28.2" thickBot="1" x14ac:dyDescent="0.35">
      <c r="A135" s="161" t="s">
        <v>57</v>
      </c>
      <c r="B135" s="161" t="s">
        <v>87</v>
      </c>
      <c r="C135" s="135"/>
      <c r="D135" s="162" t="s">
        <v>127</v>
      </c>
      <c r="E135" s="135"/>
      <c r="F135" s="128" t="s">
        <v>38</v>
      </c>
      <c r="G135" s="129" t="s">
        <v>17</v>
      </c>
      <c r="H135" s="130"/>
      <c r="I135" s="129" t="s">
        <v>69</v>
      </c>
      <c r="J135" s="129" t="s">
        <v>80</v>
      </c>
      <c r="K135" s="129" t="s">
        <v>245</v>
      </c>
      <c r="L135" s="112" t="s">
        <v>127</v>
      </c>
      <c r="M135" s="134">
        <v>10</v>
      </c>
      <c r="N135" s="183"/>
      <c r="O135" s="219">
        <v>2016</v>
      </c>
      <c r="P135" s="133"/>
      <c r="Q135" s="133"/>
      <c r="R135" s="133"/>
      <c r="S135" s="133"/>
      <c r="T135" s="133"/>
      <c r="U135" s="133"/>
      <c r="V135" s="133"/>
      <c r="W135" s="133"/>
      <c r="X135" s="133"/>
      <c r="Y135" s="133"/>
      <c r="Z135" s="133"/>
      <c r="AA135" s="133"/>
      <c r="AB135" s="133"/>
      <c r="AC135" s="133"/>
      <c r="AD135" s="133"/>
      <c r="AE135" s="147"/>
      <c r="AF135" s="127"/>
    </row>
    <row r="136" spans="1:32" ht="28.2" thickBot="1" x14ac:dyDescent="0.35">
      <c r="A136" s="161" t="s">
        <v>57</v>
      </c>
      <c r="B136" s="161" t="s">
        <v>87</v>
      </c>
      <c r="C136" s="135"/>
      <c r="D136" s="162" t="s">
        <v>127</v>
      </c>
      <c r="E136" s="135"/>
      <c r="F136" s="128" t="s">
        <v>38</v>
      </c>
      <c r="G136" s="129" t="s">
        <v>17</v>
      </c>
      <c r="H136" s="130"/>
      <c r="I136" s="129" t="s">
        <v>69</v>
      </c>
      <c r="J136" s="129" t="s">
        <v>80</v>
      </c>
      <c r="K136" s="129" t="s">
        <v>80</v>
      </c>
      <c r="L136" s="112" t="s">
        <v>127</v>
      </c>
      <c r="M136" s="134">
        <v>15</v>
      </c>
      <c r="N136" s="183"/>
      <c r="O136" s="219">
        <v>2016</v>
      </c>
      <c r="P136" s="133"/>
      <c r="Q136" s="133"/>
      <c r="R136" s="133"/>
      <c r="S136" s="133"/>
      <c r="T136" s="133"/>
      <c r="U136" s="133"/>
      <c r="V136" s="133"/>
      <c r="W136" s="133"/>
      <c r="X136" s="133"/>
      <c r="Y136" s="133"/>
      <c r="Z136" s="133"/>
      <c r="AA136" s="133"/>
      <c r="AB136" s="133"/>
      <c r="AC136" s="133"/>
      <c r="AD136" s="133"/>
      <c r="AE136" s="147"/>
      <c r="AF136" s="127"/>
    </row>
    <row r="137" spans="1:32" ht="28.2" thickBot="1" x14ac:dyDescent="0.35">
      <c r="A137" s="161" t="s">
        <v>57</v>
      </c>
      <c r="B137" s="161" t="s">
        <v>87</v>
      </c>
      <c r="C137" s="135"/>
      <c r="D137" s="162" t="s">
        <v>127</v>
      </c>
      <c r="E137" s="135"/>
      <c r="F137" s="128" t="s">
        <v>38</v>
      </c>
      <c r="G137" s="129" t="s">
        <v>17</v>
      </c>
      <c r="H137" s="130"/>
      <c r="I137" s="129" t="s">
        <v>69</v>
      </c>
      <c r="J137" s="129" t="s">
        <v>80</v>
      </c>
      <c r="K137" s="129" t="s">
        <v>246</v>
      </c>
      <c r="L137" s="112" t="s">
        <v>127</v>
      </c>
      <c r="M137" s="134">
        <v>10</v>
      </c>
      <c r="N137" s="183"/>
      <c r="O137" s="219">
        <v>2016</v>
      </c>
      <c r="P137" s="133"/>
      <c r="Q137" s="133"/>
      <c r="R137" s="133"/>
      <c r="S137" s="133"/>
      <c r="T137" s="133"/>
      <c r="U137" s="133"/>
      <c r="V137" s="133"/>
      <c r="W137" s="133"/>
      <c r="X137" s="133"/>
      <c r="Y137" s="133"/>
      <c r="Z137" s="133"/>
      <c r="AA137" s="133"/>
      <c r="AB137" s="133"/>
      <c r="AC137" s="133"/>
      <c r="AD137" s="133"/>
      <c r="AE137" s="147"/>
      <c r="AF137" s="127"/>
    </row>
    <row r="138" spans="1:32" ht="28.2" thickBot="1" x14ac:dyDescent="0.35">
      <c r="A138" s="161" t="s">
        <v>57</v>
      </c>
      <c r="B138" s="161" t="s">
        <v>87</v>
      </c>
      <c r="C138" s="135"/>
      <c r="D138" s="162" t="s">
        <v>127</v>
      </c>
      <c r="E138" s="135"/>
      <c r="F138" s="128" t="s">
        <v>38</v>
      </c>
      <c r="G138" s="129" t="s">
        <v>17</v>
      </c>
      <c r="H138" s="130"/>
      <c r="I138" s="129" t="s">
        <v>69</v>
      </c>
      <c r="J138" s="129" t="s">
        <v>75</v>
      </c>
      <c r="K138" s="129" t="s">
        <v>247</v>
      </c>
      <c r="L138" s="112" t="s">
        <v>127</v>
      </c>
      <c r="M138" s="134">
        <v>10</v>
      </c>
      <c r="N138" s="183"/>
      <c r="O138" s="219">
        <v>2016</v>
      </c>
      <c r="P138" s="133"/>
      <c r="Q138" s="133"/>
      <c r="R138" s="133"/>
      <c r="S138" s="133"/>
      <c r="T138" s="133"/>
      <c r="U138" s="133"/>
      <c r="V138" s="133"/>
      <c r="W138" s="133"/>
      <c r="X138" s="133"/>
      <c r="Y138" s="133"/>
      <c r="Z138" s="133"/>
      <c r="AA138" s="133"/>
      <c r="AB138" s="133"/>
      <c r="AC138" s="133"/>
      <c r="AD138" s="133"/>
      <c r="AE138" s="147"/>
      <c r="AF138" s="127"/>
    </row>
    <row r="139" spans="1:32" ht="28.2" thickBot="1" x14ac:dyDescent="0.35">
      <c r="A139" s="161" t="s">
        <v>57</v>
      </c>
      <c r="B139" s="161" t="s">
        <v>87</v>
      </c>
      <c r="C139" s="135"/>
      <c r="D139" s="162" t="s">
        <v>127</v>
      </c>
      <c r="E139" s="135"/>
      <c r="F139" s="128" t="s">
        <v>38</v>
      </c>
      <c r="G139" s="129" t="s">
        <v>17</v>
      </c>
      <c r="H139" s="130"/>
      <c r="I139" s="129" t="s">
        <v>69</v>
      </c>
      <c r="J139" s="129" t="s">
        <v>75</v>
      </c>
      <c r="K139" s="135" t="s">
        <v>75</v>
      </c>
      <c r="L139" s="112" t="s">
        <v>127</v>
      </c>
      <c r="M139" s="134">
        <v>20</v>
      </c>
      <c r="N139" s="183"/>
      <c r="O139" s="219">
        <v>2016</v>
      </c>
      <c r="P139" s="133"/>
      <c r="Q139" s="133"/>
      <c r="R139" s="133"/>
      <c r="S139" s="133"/>
      <c r="T139" s="133"/>
      <c r="U139" s="133"/>
      <c r="V139" s="133"/>
      <c r="W139" s="133"/>
      <c r="X139" s="133"/>
      <c r="Y139" s="133"/>
      <c r="Z139" s="133"/>
      <c r="AA139" s="133"/>
      <c r="AB139" s="133"/>
      <c r="AC139" s="133"/>
      <c r="AD139" s="133"/>
      <c r="AE139" s="147"/>
      <c r="AF139" s="127"/>
    </row>
    <row r="140" spans="1:32" ht="29.4" thickBot="1" x14ac:dyDescent="0.35">
      <c r="A140" s="161" t="s">
        <v>57</v>
      </c>
      <c r="B140" s="161" t="s">
        <v>25</v>
      </c>
      <c r="C140" s="135"/>
      <c r="D140" s="162" t="s">
        <v>127</v>
      </c>
      <c r="E140" s="113" t="s">
        <v>26</v>
      </c>
      <c r="F140" s="113" t="s">
        <v>27</v>
      </c>
      <c r="G140" s="129" t="s">
        <v>28</v>
      </c>
      <c r="H140" s="129"/>
      <c r="I140" s="135" t="s">
        <v>41</v>
      </c>
      <c r="J140" s="174" t="s">
        <v>18</v>
      </c>
      <c r="K140" s="174" t="s">
        <v>18</v>
      </c>
      <c r="L140" s="112" t="s">
        <v>127</v>
      </c>
      <c r="M140" s="134">
        <v>5</v>
      </c>
      <c r="N140" s="183"/>
      <c r="O140" s="219">
        <v>2016</v>
      </c>
      <c r="P140" s="133"/>
      <c r="Q140" s="133"/>
      <c r="R140" s="133"/>
      <c r="S140" s="133"/>
      <c r="T140" s="133"/>
      <c r="U140" s="133"/>
      <c r="V140" s="133"/>
      <c r="W140" s="133"/>
      <c r="X140" s="133"/>
      <c r="Y140" s="133"/>
      <c r="Z140" s="133"/>
      <c r="AA140" s="133"/>
      <c r="AB140" s="133"/>
      <c r="AC140" s="133"/>
      <c r="AD140" s="133"/>
      <c r="AE140" s="147"/>
      <c r="AF140" s="127"/>
    </row>
    <row r="141" spans="1:32" ht="29.4" thickBot="1" x14ac:dyDescent="0.35">
      <c r="A141" s="161" t="s">
        <v>57</v>
      </c>
      <c r="B141" s="161" t="s">
        <v>25</v>
      </c>
      <c r="C141" s="135"/>
      <c r="D141" s="162" t="s">
        <v>127</v>
      </c>
      <c r="E141" s="113" t="s">
        <v>26</v>
      </c>
      <c r="F141" s="113" t="s">
        <v>27</v>
      </c>
      <c r="G141" s="129" t="s">
        <v>28</v>
      </c>
      <c r="H141" s="129"/>
      <c r="I141" s="221" t="s">
        <v>7</v>
      </c>
      <c r="J141" s="114" t="s">
        <v>18</v>
      </c>
      <c r="K141" s="174" t="s">
        <v>249</v>
      </c>
      <c r="L141" s="112" t="s">
        <v>127</v>
      </c>
      <c r="M141" s="136">
        <v>1</v>
      </c>
      <c r="N141" s="183"/>
      <c r="O141" s="219">
        <v>2016</v>
      </c>
      <c r="P141" s="133"/>
      <c r="Q141" s="133"/>
      <c r="R141" s="133"/>
      <c r="S141" s="133"/>
      <c r="T141" s="133"/>
      <c r="U141" s="133"/>
      <c r="V141" s="133"/>
      <c r="W141" s="133"/>
      <c r="X141" s="133"/>
      <c r="Y141" s="133"/>
      <c r="Z141" s="133"/>
      <c r="AA141" s="133"/>
      <c r="AB141" s="133"/>
      <c r="AC141" s="133"/>
      <c r="AD141" s="133"/>
      <c r="AE141" s="147"/>
      <c r="AF141" s="127"/>
    </row>
    <row r="142" spans="1:32" ht="29.4" thickBot="1" x14ac:dyDescent="0.35">
      <c r="A142" s="161" t="s">
        <v>57</v>
      </c>
      <c r="B142" s="161" t="s">
        <v>25</v>
      </c>
      <c r="C142" s="135"/>
      <c r="D142" s="162" t="s">
        <v>127</v>
      </c>
      <c r="E142" s="113" t="s">
        <v>26</v>
      </c>
      <c r="F142" s="113" t="s">
        <v>27</v>
      </c>
      <c r="G142" s="129" t="s">
        <v>28</v>
      </c>
      <c r="H142" s="129"/>
      <c r="I142" s="135" t="s">
        <v>41</v>
      </c>
      <c r="J142" s="174" t="s">
        <v>41</v>
      </c>
      <c r="K142" s="174" t="s">
        <v>41</v>
      </c>
      <c r="L142" s="112" t="s">
        <v>127</v>
      </c>
      <c r="M142" s="136">
        <v>33</v>
      </c>
      <c r="N142" s="183"/>
      <c r="O142" s="219">
        <v>2016</v>
      </c>
      <c r="P142" s="133"/>
      <c r="Q142" s="133"/>
      <c r="R142" s="133"/>
      <c r="S142" s="133"/>
      <c r="T142" s="133"/>
      <c r="U142" s="133"/>
      <c r="V142" s="133"/>
      <c r="W142" s="133"/>
      <c r="X142" s="133"/>
      <c r="Y142" s="133"/>
      <c r="Z142" s="133"/>
      <c r="AA142" s="133"/>
      <c r="AB142" s="133"/>
      <c r="AC142" s="133"/>
      <c r="AD142" s="133"/>
      <c r="AE142" s="147"/>
      <c r="AF142" s="127"/>
    </row>
    <row r="143" spans="1:32" ht="29.4" thickBot="1" x14ac:dyDescent="0.35">
      <c r="A143" s="161" t="s">
        <v>57</v>
      </c>
      <c r="B143" s="161" t="s">
        <v>25</v>
      </c>
      <c r="C143" s="135"/>
      <c r="D143" s="162" t="s">
        <v>127</v>
      </c>
      <c r="E143" s="113" t="s">
        <v>26</v>
      </c>
      <c r="F143" s="113" t="s">
        <v>27</v>
      </c>
      <c r="G143" s="129" t="s">
        <v>28</v>
      </c>
      <c r="H143" s="129"/>
      <c r="I143" s="135" t="s">
        <v>41</v>
      </c>
      <c r="J143" s="175" t="s">
        <v>7</v>
      </c>
      <c r="K143" s="175" t="s">
        <v>250</v>
      </c>
      <c r="L143" s="112" t="s">
        <v>127</v>
      </c>
      <c r="M143" s="136">
        <v>18</v>
      </c>
      <c r="N143" s="183"/>
      <c r="O143" s="219">
        <v>2016</v>
      </c>
      <c r="P143" s="133"/>
      <c r="Q143" s="133"/>
      <c r="R143" s="133"/>
      <c r="S143" s="133"/>
      <c r="T143" s="133"/>
      <c r="U143" s="133"/>
      <c r="V143" s="133"/>
      <c r="W143" s="133"/>
      <c r="X143" s="133"/>
      <c r="Y143" s="133"/>
      <c r="Z143" s="133"/>
      <c r="AA143" s="133"/>
      <c r="AB143" s="133"/>
      <c r="AC143" s="133"/>
      <c r="AD143" s="133"/>
      <c r="AE143" s="147"/>
      <c r="AF143" s="127"/>
    </row>
    <row r="144" spans="1:32" ht="29.4" thickBot="1" x14ac:dyDescent="0.35">
      <c r="A144" s="161" t="s">
        <v>57</v>
      </c>
      <c r="B144" s="161" t="s">
        <v>25</v>
      </c>
      <c r="C144" s="135"/>
      <c r="D144" s="162" t="s">
        <v>127</v>
      </c>
      <c r="E144" s="113" t="s">
        <v>26</v>
      </c>
      <c r="F144" s="113" t="s">
        <v>27</v>
      </c>
      <c r="G144" s="129" t="s">
        <v>28</v>
      </c>
      <c r="H144" s="129"/>
      <c r="I144" s="135" t="s">
        <v>41</v>
      </c>
      <c r="J144" s="175" t="s">
        <v>41</v>
      </c>
      <c r="K144" s="175" t="s">
        <v>242</v>
      </c>
      <c r="L144" s="112" t="s">
        <v>127</v>
      </c>
      <c r="M144" s="136">
        <v>4</v>
      </c>
      <c r="N144" s="183"/>
      <c r="O144" s="219">
        <v>2016</v>
      </c>
      <c r="P144" s="133"/>
      <c r="Q144" s="133"/>
      <c r="R144" s="133"/>
      <c r="S144" s="133"/>
      <c r="T144" s="133"/>
      <c r="U144" s="133"/>
      <c r="V144" s="133"/>
      <c r="W144" s="133"/>
      <c r="X144" s="133"/>
      <c r="Y144" s="133"/>
      <c r="Z144" s="133"/>
      <c r="AA144" s="133"/>
      <c r="AB144" s="133"/>
      <c r="AC144" s="133"/>
      <c r="AD144" s="133"/>
      <c r="AE144" s="147"/>
      <c r="AF144" s="127"/>
    </row>
    <row r="145" spans="1:32" ht="29.4" thickBot="1" x14ac:dyDescent="0.35">
      <c r="A145" s="161" t="s">
        <v>57</v>
      </c>
      <c r="B145" s="161" t="s">
        <v>25</v>
      </c>
      <c r="C145" s="135"/>
      <c r="D145" s="162" t="s">
        <v>127</v>
      </c>
      <c r="E145" s="113" t="s">
        <v>26</v>
      </c>
      <c r="F145" s="113" t="s">
        <v>27</v>
      </c>
      <c r="G145" s="129" t="s">
        <v>28</v>
      </c>
      <c r="H145" s="129"/>
      <c r="I145" s="135" t="s">
        <v>64</v>
      </c>
      <c r="J145" s="175" t="s">
        <v>22</v>
      </c>
      <c r="K145" s="175" t="s">
        <v>22</v>
      </c>
      <c r="L145" s="112" t="s">
        <v>127</v>
      </c>
      <c r="M145" s="136">
        <v>12</v>
      </c>
      <c r="N145" s="183"/>
      <c r="O145" s="219">
        <v>2016</v>
      </c>
      <c r="P145" s="133"/>
      <c r="Q145" s="133"/>
      <c r="R145" s="133"/>
      <c r="S145" s="133"/>
      <c r="T145" s="133"/>
      <c r="U145" s="133"/>
      <c r="V145" s="133"/>
      <c r="W145" s="133"/>
      <c r="X145" s="133"/>
      <c r="Y145" s="133"/>
      <c r="Z145" s="133"/>
      <c r="AA145" s="133"/>
      <c r="AB145" s="133"/>
      <c r="AC145" s="133"/>
      <c r="AD145" s="133"/>
      <c r="AE145" s="147"/>
      <c r="AF145" s="127"/>
    </row>
    <row r="146" spans="1:32" ht="29.4" thickBot="1" x14ac:dyDescent="0.35">
      <c r="A146" s="161" t="s">
        <v>57</v>
      </c>
      <c r="B146" s="161" t="s">
        <v>25</v>
      </c>
      <c r="C146" s="135"/>
      <c r="D146" s="162" t="s">
        <v>127</v>
      </c>
      <c r="E146" s="113" t="s">
        <v>26</v>
      </c>
      <c r="F146" s="113" t="s">
        <v>27</v>
      </c>
      <c r="G146" s="129" t="s">
        <v>28</v>
      </c>
      <c r="H146" s="129"/>
      <c r="I146" s="135" t="s">
        <v>64</v>
      </c>
      <c r="J146" s="221" t="s">
        <v>33</v>
      </c>
      <c r="K146" s="175" t="s">
        <v>251</v>
      </c>
      <c r="L146" s="112" t="s">
        <v>127</v>
      </c>
      <c r="M146" s="136">
        <v>2</v>
      </c>
      <c r="N146" s="183"/>
      <c r="O146" s="219">
        <v>2016</v>
      </c>
      <c r="P146" s="133"/>
      <c r="Q146" s="133"/>
      <c r="R146" s="133"/>
      <c r="S146" s="133"/>
      <c r="T146" s="133"/>
      <c r="U146" s="133"/>
      <c r="V146" s="133"/>
      <c r="W146" s="133"/>
      <c r="X146" s="133"/>
      <c r="Y146" s="133"/>
      <c r="Z146" s="133"/>
      <c r="AA146" s="133"/>
      <c r="AB146" s="133"/>
      <c r="AC146" s="133"/>
      <c r="AD146" s="133"/>
      <c r="AE146" s="147"/>
      <c r="AF146" s="127"/>
    </row>
    <row r="147" spans="1:32" ht="28.2" thickBot="1" x14ac:dyDescent="0.35">
      <c r="A147" s="161" t="s">
        <v>57</v>
      </c>
      <c r="B147" s="161" t="s">
        <v>25</v>
      </c>
      <c r="C147" s="135"/>
      <c r="D147" s="162" t="s">
        <v>127</v>
      </c>
      <c r="E147" s="135"/>
      <c r="F147" s="128" t="s">
        <v>38</v>
      </c>
      <c r="G147" s="129" t="s">
        <v>17</v>
      </c>
      <c r="H147" s="129"/>
      <c r="I147" s="135" t="s">
        <v>41</v>
      </c>
      <c r="J147" s="174" t="s">
        <v>18</v>
      </c>
      <c r="K147" s="174" t="s">
        <v>18</v>
      </c>
      <c r="L147" s="112" t="s">
        <v>127</v>
      </c>
      <c r="M147" s="137">
        <v>8</v>
      </c>
      <c r="N147" s="183"/>
      <c r="O147" s="219">
        <v>2016</v>
      </c>
      <c r="P147" s="133"/>
      <c r="Q147" s="133"/>
      <c r="R147" s="133"/>
      <c r="S147" s="133"/>
      <c r="T147" s="133"/>
      <c r="U147" s="133"/>
      <c r="V147" s="133"/>
      <c r="W147" s="133"/>
      <c r="X147" s="133"/>
      <c r="Y147" s="133"/>
      <c r="Z147" s="133"/>
      <c r="AA147" s="133"/>
      <c r="AB147" s="133"/>
      <c r="AC147" s="133"/>
      <c r="AD147" s="133"/>
      <c r="AE147" s="147"/>
      <c r="AF147" s="127"/>
    </row>
    <row r="148" spans="1:32" ht="28.2" thickBot="1" x14ac:dyDescent="0.35">
      <c r="A148" s="161" t="s">
        <v>57</v>
      </c>
      <c r="B148" s="161" t="s">
        <v>25</v>
      </c>
      <c r="C148" s="135"/>
      <c r="D148" s="162" t="s">
        <v>127</v>
      </c>
      <c r="E148" s="135"/>
      <c r="F148" s="128" t="s">
        <v>38</v>
      </c>
      <c r="G148" s="129" t="s">
        <v>17</v>
      </c>
      <c r="H148" s="138"/>
      <c r="I148" s="221" t="s">
        <v>7</v>
      </c>
      <c r="J148" s="114" t="s">
        <v>18</v>
      </c>
      <c r="K148" s="174" t="s">
        <v>249</v>
      </c>
      <c r="L148" s="112" t="s">
        <v>127</v>
      </c>
      <c r="M148" s="137">
        <v>11</v>
      </c>
      <c r="N148" s="183"/>
      <c r="O148" s="219">
        <v>2016</v>
      </c>
      <c r="P148" s="133"/>
      <c r="Q148" s="133"/>
      <c r="R148" s="133"/>
      <c r="S148" s="133"/>
      <c r="T148" s="133"/>
      <c r="U148" s="133"/>
      <c r="V148" s="133"/>
      <c r="W148" s="133"/>
      <c r="X148" s="133"/>
      <c r="Y148" s="133"/>
      <c r="Z148" s="133"/>
      <c r="AA148" s="133"/>
      <c r="AB148" s="133"/>
      <c r="AC148" s="133"/>
      <c r="AD148" s="133"/>
      <c r="AE148" s="147"/>
      <c r="AF148" s="127"/>
    </row>
    <row r="149" spans="1:32" ht="28.2" thickBot="1" x14ac:dyDescent="0.35">
      <c r="A149" s="161" t="s">
        <v>57</v>
      </c>
      <c r="B149" s="161" t="s">
        <v>25</v>
      </c>
      <c r="C149" s="135"/>
      <c r="D149" s="162" t="s">
        <v>127</v>
      </c>
      <c r="E149" s="135"/>
      <c r="F149" s="128" t="s">
        <v>38</v>
      </c>
      <c r="G149" s="129" t="s">
        <v>17</v>
      </c>
      <c r="H149" s="138"/>
      <c r="I149" s="135" t="s">
        <v>41</v>
      </c>
      <c r="J149" s="174" t="s">
        <v>41</v>
      </c>
      <c r="K149" s="174" t="s">
        <v>41</v>
      </c>
      <c r="L149" s="112" t="s">
        <v>127</v>
      </c>
      <c r="M149" s="137">
        <v>50</v>
      </c>
      <c r="N149" s="183"/>
      <c r="O149" s="219">
        <v>2016</v>
      </c>
      <c r="P149" s="133"/>
      <c r="Q149" s="133"/>
      <c r="R149" s="133"/>
      <c r="S149" s="133"/>
      <c r="T149" s="133"/>
      <c r="U149" s="133"/>
      <c r="V149" s="133"/>
      <c r="W149" s="133"/>
      <c r="X149" s="133"/>
      <c r="Y149" s="133"/>
      <c r="Z149" s="133"/>
      <c r="AA149" s="133"/>
      <c r="AB149" s="133"/>
      <c r="AC149" s="133"/>
      <c r="AD149" s="133"/>
      <c r="AE149" s="147"/>
      <c r="AF149" s="127"/>
    </row>
    <row r="150" spans="1:32" ht="28.2" thickBot="1" x14ac:dyDescent="0.35">
      <c r="A150" s="161" t="s">
        <v>57</v>
      </c>
      <c r="B150" s="161" t="s">
        <v>25</v>
      </c>
      <c r="C150" s="135"/>
      <c r="D150" s="162" t="s">
        <v>127</v>
      </c>
      <c r="E150" s="135"/>
      <c r="F150" s="128" t="s">
        <v>38</v>
      </c>
      <c r="G150" s="129" t="s">
        <v>17</v>
      </c>
      <c r="H150" s="138"/>
      <c r="I150" s="135" t="s">
        <v>41</v>
      </c>
      <c r="J150" s="175" t="s">
        <v>7</v>
      </c>
      <c r="K150" s="175" t="s">
        <v>250</v>
      </c>
      <c r="L150" s="112" t="s">
        <v>127</v>
      </c>
      <c r="M150" s="137">
        <v>30</v>
      </c>
      <c r="N150" s="183"/>
      <c r="O150" s="219">
        <v>2016</v>
      </c>
      <c r="P150" s="133"/>
      <c r="Q150" s="133"/>
      <c r="R150" s="133"/>
      <c r="S150" s="133"/>
      <c r="T150" s="133"/>
      <c r="U150" s="133"/>
      <c r="V150" s="133"/>
      <c r="W150" s="133"/>
      <c r="X150" s="133"/>
      <c r="Y150" s="133"/>
      <c r="Z150" s="133"/>
      <c r="AA150" s="133"/>
      <c r="AB150" s="133"/>
      <c r="AC150" s="133"/>
      <c r="AD150" s="133"/>
      <c r="AE150" s="147"/>
      <c r="AF150" s="127"/>
    </row>
    <row r="151" spans="1:32" ht="28.2" thickBot="1" x14ac:dyDescent="0.35">
      <c r="A151" s="161" t="s">
        <v>57</v>
      </c>
      <c r="B151" s="161" t="s">
        <v>25</v>
      </c>
      <c r="C151" s="135"/>
      <c r="D151" s="162" t="s">
        <v>127</v>
      </c>
      <c r="E151" s="135"/>
      <c r="F151" s="128" t="s">
        <v>38</v>
      </c>
      <c r="G151" s="129" t="s">
        <v>17</v>
      </c>
      <c r="H151" s="138"/>
      <c r="I151" s="135" t="s">
        <v>41</v>
      </c>
      <c r="J151" s="175" t="s">
        <v>7</v>
      </c>
      <c r="K151" s="175" t="s">
        <v>242</v>
      </c>
      <c r="L151" s="112" t="s">
        <v>127</v>
      </c>
      <c r="M151" s="137">
        <v>6</v>
      </c>
      <c r="N151" s="183"/>
      <c r="O151" s="219">
        <v>2016</v>
      </c>
      <c r="P151" s="133"/>
      <c r="Q151" s="133"/>
      <c r="R151" s="133"/>
      <c r="S151" s="133"/>
      <c r="T151" s="133"/>
      <c r="U151" s="133"/>
      <c r="V151" s="133"/>
      <c r="W151" s="133"/>
      <c r="X151" s="133"/>
      <c r="Y151" s="133"/>
      <c r="Z151" s="133"/>
      <c r="AA151" s="133"/>
      <c r="AB151" s="133"/>
      <c r="AC151" s="133"/>
      <c r="AD151" s="133"/>
      <c r="AE151" s="147"/>
      <c r="AF151" s="127"/>
    </row>
    <row r="152" spans="1:32" ht="28.2" thickBot="1" x14ac:dyDescent="0.35">
      <c r="A152" s="166" t="s">
        <v>57</v>
      </c>
      <c r="B152" s="166" t="s">
        <v>25</v>
      </c>
      <c r="C152" s="139"/>
      <c r="D152" s="162" t="s">
        <v>127</v>
      </c>
      <c r="E152" s="139"/>
      <c r="F152" s="128" t="s">
        <v>38</v>
      </c>
      <c r="G152" s="129" t="s">
        <v>17</v>
      </c>
      <c r="H152" s="140"/>
      <c r="I152" s="139" t="s">
        <v>64</v>
      </c>
      <c r="J152" s="176" t="s">
        <v>64</v>
      </c>
      <c r="K152" s="176" t="s">
        <v>64</v>
      </c>
      <c r="L152" s="112" t="s">
        <v>127</v>
      </c>
      <c r="M152" s="141">
        <v>14</v>
      </c>
      <c r="N152" s="184"/>
      <c r="O152" s="219">
        <v>2016</v>
      </c>
      <c r="P152" s="148"/>
      <c r="Q152" s="148"/>
      <c r="R152" s="148"/>
      <c r="S152" s="148"/>
      <c r="T152" s="148"/>
      <c r="U152" s="148"/>
      <c r="V152" s="148"/>
      <c r="W152" s="148"/>
      <c r="X152" s="148"/>
      <c r="Y152" s="148"/>
      <c r="Z152" s="148"/>
      <c r="AA152" s="148"/>
      <c r="AB152" s="148"/>
      <c r="AC152" s="148"/>
      <c r="AD152" s="148"/>
      <c r="AE152" s="149"/>
      <c r="AF152" s="127"/>
    </row>
    <row r="153" spans="1:32" ht="57.6" x14ac:dyDescent="0.3">
      <c r="A153" s="107" t="s">
        <v>13</v>
      </c>
      <c r="B153" s="160" t="s">
        <v>58</v>
      </c>
      <c r="C153" s="227" t="s">
        <v>252</v>
      </c>
      <c r="D153" s="228">
        <v>200000</v>
      </c>
      <c r="E153" s="227" t="s">
        <v>253</v>
      </c>
      <c r="F153" s="227" t="s">
        <v>79</v>
      </c>
      <c r="G153" s="227" t="s">
        <v>61</v>
      </c>
      <c r="H153" s="110">
        <v>700</v>
      </c>
      <c r="I153" s="227" t="s">
        <v>69</v>
      </c>
      <c r="J153" s="227" t="s">
        <v>75</v>
      </c>
      <c r="K153" s="227" t="s">
        <v>254</v>
      </c>
      <c r="L153" s="110"/>
      <c r="M153" s="110">
        <v>700</v>
      </c>
      <c r="N153" s="226">
        <v>42675</v>
      </c>
      <c r="O153" s="226">
        <v>42794</v>
      </c>
      <c r="P153" s="108"/>
      <c r="Q153" s="108">
        <f>P153/2</f>
        <v>0</v>
      </c>
      <c r="R153" s="108">
        <f>P153/2</f>
        <v>0</v>
      </c>
      <c r="S153" s="108"/>
      <c r="T153" s="108">
        <f>S153/2</f>
        <v>0</v>
      </c>
      <c r="U153" s="108">
        <f>S153/2</f>
        <v>0</v>
      </c>
      <c r="V153" s="108">
        <f>W153+X153</f>
        <v>3200</v>
      </c>
      <c r="W153" s="108">
        <v>1600</v>
      </c>
      <c r="X153" s="108">
        <v>1600</v>
      </c>
      <c r="Y153" s="108">
        <f>Z153+AA153</f>
        <v>2400</v>
      </c>
      <c r="Z153" s="108">
        <v>1200</v>
      </c>
      <c r="AA153" s="108">
        <v>1200</v>
      </c>
      <c r="AB153" s="108">
        <f>V153+Y153</f>
        <v>5600</v>
      </c>
      <c r="AC153" s="108">
        <f>W153+Z153</f>
        <v>2800</v>
      </c>
      <c r="AD153" s="108">
        <f>X153+AA153</f>
        <v>2800</v>
      </c>
      <c r="AE153" s="108">
        <f>700</f>
        <v>700</v>
      </c>
      <c r="AF153" s="109"/>
    </row>
    <row r="154" spans="1:32" ht="30" customHeight="1" x14ac:dyDescent="0.3">
      <c r="A154" s="107" t="s">
        <v>13</v>
      </c>
      <c r="B154" s="160" t="s">
        <v>58</v>
      </c>
      <c r="C154" s="227" t="s">
        <v>255</v>
      </c>
      <c r="D154" s="335" t="s">
        <v>256</v>
      </c>
      <c r="E154" s="227" t="s">
        <v>15</v>
      </c>
      <c r="F154" s="227" t="s">
        <v>257</v>
      </c>
      <c r="G154" s="227" t="s">
        <v>258</v>
      </c>
      <c r="H154" s="110">
        <v>150</v>
      </c>
      <c r="I154" s="227" t="s">
        <v>41</v>
      </c>
      <c r="J154" s="227" t="s">
        <v>41</v>
      </c>
      <c r="K154" s="227" t="s">
        <v>41</v>
      </c>
      <c r="L154" s="110"/>
      <c r="M154" s="110">
        <v>150</v>
      </c>
      <c r="N154" s="334">
        <v>42005</v>
      </c>
      <c r="O154" s="334">
        <v>42369</v>
      </c>
      <c r="P154" s="108"/>
      <c r="Q154" s="108">
        <v>0</v>
      </c>
      <c r="R154" s="108">
        <v>0</v>
      </c>
      <c r="S154" s="108">
        <v>0</v>
      </c>
      <c r="T154" s="108">
        <v>0</v>
      </c>
      <c r="U154" s="108">
        <v>0</v>
      </c>
      <c r="V154" s="108"/>
      <c r="W154" s="108">
        <v>75</v>
      </c>
      <c r="X154" s="108">
        <v>75</v>
      </c>
      <c r="Y154" s="108">
        <v>150</v>
      </c>
      <c r="Z154" s="108"/>
      <c r="AA154" s="108"/>
      <c r="AB154" s="108"/>
      <c r="AC154" s="108">
        <v>75</v>
      </c>
      <c r="AD154" s="108">
        <v>75</v>
      </c>
      <c r="AE154" s="108">
        <v>150</v>
      </c>
      <c r="AF154" s="109"/>
    </row>
    <row r="155" spans="1:32" ht="57.6" x14ac:dyDescent="0.3">
      <c r="A155" s="107" t="s">
        <v>13</v>
      </c>
      <c r="B155" s="160" t="s">
        <v>58</v>
      </c>
      <c r="C155" s="227" t="s">
        <v>255</v>
      </c>
      <c r="D155" s="335"/>
      <c r="E155" s="227" t="s">
        <v>259</v>
      </c>
      <c r="F155" s="227" t="s">
        <v>260</v>
      </c>
      <c r="G155" s="227" t="s">
        <v>258</v>
      </c>
      <c r="H155" s="110">
        <v>150</v>
      </c>
      <c r="I155" s="227" t="s">
        <v>41</v>
      </c>
      <c r="J155" s="227" t="s">
        <v>41</v>
      </c>
      <c r="K155" s="227" t="s">
        <v>41</v>
      </c>
      <c r="L155" s="110"/>
      <c r="M155" s="110">
        <v>150</v>
      </c>
      <c r="N155" s="334"/>
      <c r="O155" s="334"/>
      <c r="P155" s="108">
        <v>0</v>
      </c>
      <c r="Q155" s="108">
        <v>0</v>
      </c>
      <c r="R155" s="108">
        <v>0</v>
      </c>
      <c r="S155" s="108">
        <v>0</v>
      </c>
      <c r="T155" s="108">
        <v>0</v>
      </c>
      <c r="U155" s="108">
        <v>0</v>
      </c>
      <c r="V155" s="108">
        <v>0</v>
      </c>
      <c r="W155" s="108">
        <v>75</v>
      </c>
      <c r="X155" s="108">
        <v>75</v>
      </c>
      <c r="Y155" s="108">
        <v>150</v>
      </c>
      <c r="Z155" s="108"/>
      <c r="AA155" s="108"/>
      <c r="AB155" s="108"/>
      <c r="AC155" s="108">
        <v>100</v>
      </c>
      <c r="AD155" s="108">
        <v>100</v>
      </c>
      <c r="AE155" s="108">
        <v>200</v>
      </c>
      <c r="AF155" s="109"/>
    </row>
    <row r="156" spans="1:32" ht="57.6" x14ac:dyDescent="0.3">
      <c r="A156" s="107" t="s">
        <v>13</v>
      </c>
      <c r="B156" s="160" t="s">
        <v>58</v>
      </c>
      <c r="C156" s="227" t="s">
        <v>255</v>
      </c>
      <c r="D156" s="335"/>
      <c r="E156" s="227" t="s">
        <v>261</v>
      </c>
      <c r="F156" s="227" t="s">
        <v>262</v>
      </c>
      <c r="G156" s="227"/>
      <c r="H156" s="110">
        <v>150</v>
      </c>
      <c r="I156" s="227" t="s">
        <v>41</v>
      </c>
      <c r="J156" s="227" t="s">
        <v>41</v>
      </c>
      <c r="K156" s="227" t="s">
        <v>41</v>
      </c>
      <c r="L156" s="110"/>
      <c r="M156" s="110">
        <v>150</v>
      </c>
      <c r="N156" s="334"/>
      <c r="O156" s="334"/>
      <c r="P156" s="108">
        <v>0</v>
      </c>
      <c r="Q156" s="108">
        <v>0</v>
      </c>
      <c r="R156" s="108">
        <v>0</v>
      </c>
      <c r="S156" s="108">
        <v>0</v>
      </c>
      <c r="T156" s="108">
        <v>0</v>
      </c>
      <c r="U156" s="108">
        <v>0</v>
      </c>
      <c r="V156" s="108">
        <v>0</v>
      </c>
      <c r="W156" s="108">
        <v>75</v>
      </c>
      <c r="X156" s="108">
        <v>75</v>
      </c>
      <c r="Y156" s="108">
        <v>150</v>
      </c>
      <c r="Z156" s="108"/>
      <c r="AA156" s="108"/>
      <c r="AB156" s="108"/>
      <c r="AC156" s="108">
        <v>279</v>
      </c>
      <c r="AD156" s="108">
        <v>284</v>
      </c>
      <c r="AE156" s="108">
        <v>563</v>
      </c>
      <c r="AF156" s="109"/>
    </row>
    <row r="157" spans="1:32" ht="30" customHeight="1" x14ac:dyDescent="0.3">
      <c r="A157" s="107" t="s">
        <v>13</v>
      </c>
      <c r="B157" s="160" t="s">
        <v>58</v>
      </c>
      <c r="C157" s="227" t="s">
        <v>255</v>
      </c>
      <c r="D157" s="335" t="s">
        <v>256</v>
      </c>
      <c r="E157" s="227" t="s">
        <v>15</v>
      </c>
      <c r="F157" s="227" t="s">
        <v>257</v>
      </c>
      <c r="G157" s="227" t="s">
        <v>258</v>
      </c>
      <c r="H157" s="110">
        <v>130</v>
      </c>
      <c r="I157" s="227" t="s">
        <v>41</v>
      </c>
      <c r="J157" s="227" t="s">
        <v>18</v>
      </c>
      <c r="K157" s="227" t="s">
        <v>18</v>
      </c>
      <c r="L157" s="110"/>
      <c r="M157" s="110">
        <v>130</v>
      </c>
      <c r="N157" s="334">
        <v>42005</v>
      </c>
      <c r="O157" s="334">
        <v>42369</v>
      </c>
      <c r="P157" s="108"/>
      <c r="Q157" s="108"/>
      <c r="R157" s="108"/>
      <c r="S157" s="108"/>
      <c r="T157" s="108"/>
      <c r="U157" s="108"/>
      <c r="V157" s="108"/>
      <c r="W157" s="108">
        <v>70</v>
      </c>
      <c r="X157" s="108">
        <v>60</v>
      </c>
      <c r="Y157" s="108">
        <v>130</v>
      </c>
      <c r="Z157" s="108"/>
      <c r="AA157" s="108"/>
      <c r="AB157" s="108"/>
      <c r="AC157" s="108"/>
      <c r="AD157" s="108"/>
      <c r="AE157" s="108"/>
      <c r="AF157" s="109"/>
    </row>
    <row r="158" spans="1:32" ht="57.6" x14ac:dyDescent="0.3">
      <c r="A158" s="160" t="s">
        <v>13</v>
      </c>
      <c r="B158" s="160" t="s">
        <v>58</v>
      </c>
      <c r="C158" s="227" t="s">
        <v>255</v>
      </c>
      <c r="D158" s="335"/>
      <c r="E158" s="227" t="s">
        <v>259</v>
      </c>
      <c r="F158" s="227" t="s">
        <v>260</v>
      </c>
      <c r="G158" s="227" t="s">
        <v>258</v>
      </c>
      <c r="H158" s="110">
        <v>130</v>
      </c>
      <c r="I158" s="227" t="s">
        <v>41</v>
      </c>
      <c r="J158" s="227" t="s">
        <v>18</v>
      </c>
      <c r="K158" s="227" t="s">
        <v>18</v>
      </c>
      <c r="L158" s="110"/>
      <c r="M158" s="110">
        <v>130</v>
      </c>
      <c r="N158" s="334"/>
      <c r="O158" s="334"/>
      <c r="P158" s="108"/>
      <c r="Q158" s="108"/>
      <c r="R158" s="108"/>
      <c r="S158" s="108"/>
      <c r="T158" s="108"/>
      <c r="U158" s="108"/>
      <c r="V158" s="108"/>
      <c r="W158" s="108">
        <v>70</v>
      </c>
      <c r="X158" s="108">
        <v>60</v>
      </c>
      <c r="Y158" s="108">
        <v>130</v>
      </c>
      <c r="Z158" s="108"/>
      <c r="AA158" s="108"/>
      <c r="AB158" s="108"/>
      <c r="AC158" s="108"/>
      <c r="AD158" s="108"/>
      <c r="AE158" s="108"/>
      <c r="AF158" s="109"/>
    </row>
    <row r="159" spans="1:32" ht="57.6" x14ac:dyDescent="0.3">
      <c r="A159" s="160" t="s">
        <v>13</v>
      </c>
      <c r="B159" s="160" t="s">
        <v>58</v>
      </c>
      <c r="C159" s="227" t="s">
        <v>255</v>
      </c>
      <c r="D159" s="335"/>
      <c r="E159" s="227" t="s">
        <v>261</v>
      </c>
      <c r="F159" s="227" t="s">
        <v>262</v>
      </c>
      <c r="G159" s="227"/>
      <c r="H159" s="110">
        <v>130</v>
      </c>
      <c r="I159" s="227" t="s">
        <v>41</v>
      </c>
      <c r="J159" s="227" t="s">
        <v>18</v>
      </c>
      <c r="K159" s="227" t="s">
        <v>18</v>
      </c>
      <c r="L159" s="110"/>
      <c r="M159" s="110">
        <v>130</v>
      </c>
      <c r="N159" s="334"/>
      <c r="O159" s="334"/>
      <c r="P159" s="108"/>
      <c r="Q159" s="108"/>
      <c r="R159" s="108"/>
      <c r="S159" s="108"/>
      <c r="T159" s="108"/>
      <c r="U159" s="108"/>
      <c r="V159" s="108"/>
      <c r="W159" s="108">
        <v>70</v>
      </c>
      <c r="X159" s="108">
        <v>60</v>
      </c>
      <c r="Y159" s="108">
        <v>130</v>
      </c>
      <c r="Z159" s="108"/>
      <c r="AA159" s="108"/>
      <c r="AB159" s="108"/>
      <c r="AC159" s="108"/>
      <c r="AD159" s="108"/>
      <c r="AE159" s="108"/>
      <c r="AF159" s="109"/>
    </row>
    <row r="160" spans="1:32" ht="30" customHeight="1" x14ac:dyDescent="0.3">
      <c r="A160" s="160" t="s">
        <v>13</v>
      </c>
      <c r="B160" s="160" t="s">
        <v>58</v>
      </c>
      <c r="C160" s="227" t="s">
        <v>255</v>
      </c>
      <c r="D160" s="336" t="s">
        <v>263</v>
      </c>
      <c r="E160" s="227" t="s">
        <v>259</v>
      </c>
      <c r="F160" s="227" t="s">
        <v>264</v>
      </c>
      <c r="G160" s="227" t="s">
        <v>258</v>
      </c>
      <c r="H160" s="110">
        <v>360</v>
      </c>
      <c r="I160" s="227" t="s">
        <v>64</v>
      </c>
      <c r="J160" s="227" t="s">
        <v>64</v>
      </c>
      <c r="K160" s="227" t="s">
        <v>64</v>
      </c>
      <c r="L160" s="110"/>
      <c r="M160" s="110">
        <v>200</v>
      </c>
      <c r="N160" s="334">
        <v>42370</v>
      </c>
      <c r="O160" s="334">
        <v>42735</v>
      </c>
      <c r="P160" s="108"/>
      <c r="Q160" s="108"/>
      <c r="R160" s="108"/>
      <c r="S160" s="108"/>
      <c r="T160" s="108"/>
      <c r="U160" s="108"/>
      <c r="V160" s="108"/>
      <c r="W160" s="108"/>
      <c r="X160" s="108"/>
      <c r="Y160" s="108"/>
      <c r="Z160" s="108">
        <v>911</v>
      </c>
      <c r="AA160" s="108">
        <v>1012</v>
      </c>
      <c r="AB160" s="108">
        <v>1923</v>
      </c>
      <c r="AC160" s="108"/>
      <c r="AD160" s="108"/>
      <c r="AE160" s="108"/>
      <c r="AF160" s="109"/>
    </row>
    <row r="161" spans="1:32" ht="57.6" x14ac:dyDescent="0.3">
      <c r="A161" s="160" t="s">
        <v>13</v>
      </c>
      <c r="B161" s="160" t="s">
        <v>58</v>
      </c>
      <c r="C161" s="227" t="s">
        <v>255</v>
      </c>
      <c r="D161" s="335"/>
      <c r="E161" s="227" t="s">
        <v>261</v>
      </c>
      <c r="F161" s="227" t="s">
        <v>262</v>
      </c>
      <c r="G161" s="227"/>
      <c r="H161" s="110">
        <v>720</v>
      </c>
      <c r="I161" s="227" t="s">
        <v>64</v>
      </c>
      <c r="J161" s="227" t="s">
        <v>64</v>
      </c>
      <c r="K161" s="227" t="s">
        <v>64</v>
      </c>
      <c r="L161" s="110"/>
      <c r="M161" s="110">
        <v>723</v>
      </c>
      <c r="N161" s="334"/>
      <c r="O161" s="334"/>
      <c r="P161" s="108"/>
      <c r="Q161" s="108"/>
      <c r="R161" s="108"/>
      <c r="S161" s="108"/>
      <c r="T161" s="108"/>
      <c r="U161" s="108"/>
      <c r="V161" s="108"/>
      <c r="W161" s="108">
        <v>532</v>
      </c>
      <c r="X161" s="108">
        <v>191</v>
      </c>
      <c r="Y161" s="108">
        <v>723</v>
      </c>
      <c r="Z161" s="108"/>
      <c r="AA161" s="108"/>
      <c r="AB161" s="108"/>
      <c r="AC161" s="108">
        <v>532</v>
      </c>
      <c r="AD161" s="108">
        <v>191</v>
      </c>
      <c r="AE161" s="108">
        <v>723</v>
      </c>
      <c r="AF161" s="109"/>
    </row>
    <row r="162" spans="1:32" ht="15" customHeight="1" x14ac:dyDescent="0.3">
      <c r="A162" s="160" t="s">
        <v>13</v>
      </c>
      <c r="B162" s="160" t="s">
        <v>265</v>
      </c>
      <c r="C162" s="227" t="s">
        <v>266</v>
      </c>
      <c r="D162" s="335" t="s">
        <v>267</v>
      </c>
      <c r="E162" s="335" t="s">
        <v>259</v>
      </c>
      <c r="F162" s="335" t="s">
        <v>268</v>
      </c>
      <c r="G162" s="227" t="s">
        <v>39</v>
      </c>
      <c r="H162" s="110">
        <v>120</v>
      </c>
      <c r="I162" s="227" t="s">
        <v>63</v>
      </c>
      <c r="J162" s="227" t="s">
        <v>63</v>
      </c>
      <c r="K162" s="227" t="s">
        <v>63</v>
      </c>
      <c r="L162" s="110"/>
      <c r="M162" s="110">
        <v>120</v>
      </c>
      <c r="N162" s="334">
        <v>42156</v>
      </c>
      <c r="O162" s="334">
        <v>42521</v>
      </c>
      <c r="P162" s="150">
        <v>15</v>
      </c>
      <c r="Q162" s="108">
        <v>7</v>
      </c>
      <c r="R162" s="108">
        <v>8</v>
      </c>
      <c r="S162" s="150">
        <v>27</v>
      </c>
      <c r="T162" s="108">
        <v>14</v>
      </c>
      <c r="U162" s="108">
        <v>13</v>
      </c>
      <c r="V162" s="108">
        <v>0</v>
      </c>
      <c r="W162" s="108">
        <v>0</v>
      </c>
      <c r="X162" s="108">
        <v>0</v>
      </c>
      <c r="Y162" s="108">
        <v>78</v>
      </c>
      <c r="Z162" s="108">
        <v>40</v>
      </c>
      <c r="AA162" s="108">
        <v>38</v>
      </c>
      <c r="AB162" s="151">
        <f t="shared" ref="AB162:AB167" si="16">Y162+S162+P162</f>
        <v>120</v>
      </c>
      <c r="AC162" s="108">
        <v>183</v>
      </c>
      <c r="AD162" s="108">
        <v>182</v>
      </c>
      <c r="AE162" s="108">
        <v>365</v>
      </c>
      <c r="AF162" s="109"/>
    </row>
    <row r="163" spans="1:32" ht="28.8" x14ac:dyDescent="0.3">
      <c r="A163" s="160" t="s">
        <v>13</v>
      </c>
      <c r="B163" s="160" t="s">
        <v>265</v>
      </c>
      <c r="C163" s="227" t="s">
        <v>266</v>
      </c>
      <c r="D163" s="335"/>
      <c r="E163" s="335"/>
      <c r="F163" s="335"/>
      <c r="G163" s="227" t="s">
        <v>39</v>
      </c>
      <c r="H163" s="110">
        <v>40</v>
      </c>
      <c r="I163" s="227" t="s">
        <v>63</v>
      </c>
      <c r="J163" s="227" t="s">
        <v>63</v>
      </c>
      <c r="K163" s="227" t="s">
        <v>153</v>
      </c>
      <c r="L163" s="110"/>
      <c r="M163" s="110">
        <v>40</v>
      </c>
      <c r="N163" s="334"/>
      <c r="O163" s="334"/>
      <c r="P163" s="108">
        <v>21</v>
      </c>
      <c r="Q163" s="108">
        <v>16</v>
      </c>
      <c r="R163" s="108">
        <v>5</v>
      </c>
      <c r="S163" s="108">
        <v>16</v>
      </c>
      <c r="T163" s="108">
        <v>10</v>
      </c>
      <c r="U163" s="108">
        <v>6</v>
      </c>
      <c r="V163" s="108">
        <v>0</v>
      </c>
      <c r="W163" s="108">
        <v>0</v>
      </c>
      <c r="X163" s="108">
        <v>0</v>
      </c>
      <c r="Y163" s="108">
        <v>3</v>
      </c>
      <c r="Z163" s="108">
        <v>2</v>
      </c>
      <c r="AA163" s="108">
        <v>1</v>
      </c>
      <c r="AB163" s="151">
        <f t="shared" si="16"/>
        <v>40</v>
      </c>
      <c r="AC163" s="108"/>
      <c r="AD163" s="108"/>
      <c r="AE163" s="108"/>
      <c r="AF163" s="109"/>
    </row>
    <row r="164" spans="1:32" ht="28.8" x14ac:dyDescent="0.3">
      <c r="A164" s="160" t="s">
        <v>13</v>
      </c>
      <c r="B164" s="160" t="s">
        <v>265</v>
      </c>
      <c r="C164" s="227" t="s">
        <v>266</v>
      </c>
      <c r="D164" s="335"/>
      <c r="E164" s="335"/>
      <c r="F164" s="335"/>
      <c r="G164" s="227" t="s">
        <v>39</v>
      </c>
      <c r="H164" s="110">
        <v>240</v>
      </c>
      <c r="I164" s="227" t="s">
        <v>63</v>
      </c>
      <c r="J164" s="227" t="s">
        <v>138</v>
      </c>
      <c r="K164" s="227" t="s">
        <v>44</v>
      </c>
      <c r="L164" s="110"/>
      <c r="M164" s="110">
        <v>240</v>
      </c>
      <c r="N164" s="334"/>
      <c r="O164" s="334"/>
      <c r="P164" s="150">
        <v>5</v>
      </c>
      <c r="Q164" s="108">
        <v>4</v>
      </c>
      <c r="R164" s="108">
        <v>1</v>
      </c>
      <c r="S164" s="150">
        <v>65</v>
      </c>
      <c r="T164" s="108">
        <v>32</v>
      </c>
      <c r="U164" s="108">
        <v>33</v>
      </c>
      <c r="V164" s="150">
        <v>0</v>
      </c>
      <c r="W164" s="108">
        <v>0</v>
      </c>
      <c r="X164" s="108">
        <v>0</v>
      </c>
      <c r="Y164" s="108">
        <v>170</v>
      </c>
      <c r="Z164" s="108">
        <v>95</v>
      </c>
      <c r="AA164" s="108">
        <f>Y164-Z164</f>
        <v>75</v>
      </c>
      <c r="AB164" s="151">
        <f t="shared" si="16"/>
        <v>240</v>
      </c>
      <c r="AC164" s="108"/>
      <c r="AD164" s="108"/>
      <c r="AE164" s="108"/>
      <c r="AF164" s="109"/>
    </row>
    <row r="165" spans="1:32" ht="28.8" x14ac:dyDescent="0.3">
      <c r="A165" s="160" t="s">
        <v>13</v>
      </c>
      <c r="B165" s="160" t="s">
        <v>265</v>
      </c>
      <c r="C165" s="227" t="s">
        <v>266</v>
      </c>
      <c r="D165" s="335"/>
      <c r="E165" s="335" t="s">
        <v>261</v>
      </c>
      <c r="F165" s="335" t="s">
        <v>262</v>
      </c>
      <c r="G165" s="227"/>
      <c r="H165" s="110">
        <v>120</v>
      </c>
      <c r="I165" s="227" t="s">
        <v>63</v>
      </c>
      <c r="J165" s="227" t="s">
        <v>63</v>
      </c>
      <c r="K165" s="227" t="s">
        <v>63</v>
      </c>
      <c r="L165" s="110"/>
      <c r="M165" s="110">
        <v>120</v>
      </c>
      <c r="N165" s="334"/>
      <c r="O165" s="334"/>
      <c r="P165" s="108">
        <v>15</v>
      </c>
      <c r="Q165" s="108">
        <v>7</v>
      </c>
      <c r="R165" s="108">
        <v>8</v>
      </c>
      <c r="S165" s="108">
        <v>27</v>
      </c>
      <c r="T165" s="108">
        <v>14</v>
      </c>
      <c r="U165" s="108">
        <v>13</v>
      </c>
      <c r="V165" s="108">
        <v>0</v>
      </c>
      <c r="W165" s="108">
        <v>0</v>
      </c>
      <c r="X165" s="108">
        <v>0</v>
      </c>
      <c r="Y165" s="108">
        <v>78</v>
      </c>
      <c r="Z165" s="108">
        <v>40</v>
      </c>
      <c r="AA165" s="108">
        <v>38</v>
      </c>
      <c r="AB165" s="151">
        <f t="shared" si="16"/>
        <v>120</v>
      </c>
      <c r="AC165" s="108"/>
      <c r="AD165" s="108"/>
      <c r="AE165" s="108"/>
      <c r="AF165" s="109"/>
    </row>
    <row r="166" spans="1:32" ht="28.8" x14ac:dyDescent="0.3">
      <c r="A166" s="160" t="s">
        <v>13</v>
      </c>
      <c r="B166" s="160" t="s">
        <v>265</v>
      </c>
      <c r="C166" s="227" t="s">
        <v>266</v>
      </c>
      <c r="D166" s="335"/>
      <c r="E166" s="335"/>
      <c r="F166" s="335"/>
      <c r="G166" s="227"/>
      <c r="H166" s="110">
        <v>40</v>
      </c>
      <c r="I166" s="227" t="s">
        <v>63</v>
      </c>
      <c r="J166" s="227" t="s">
        <v>63</v>
      </c>
      <c r="K166" s="227" t="s">
        <v>153</v>
      </c>
      <c r="L166" s="110"/>
      <c r="M166" s="110">
        <v>40</v>
      </c>
      <c r="N166" s="334"/>
      <c r="O166" s="334"/>
      <c r="P166" s="108">
        <v>21</v>
      </c>
      <c r="Q166" s="108">
        <v>16</v>
      </c>
      <c r="R166" s="108">
        <v>5</v>
      </c>
      <c r="S166" s="108">
        <v>16</v>
      </c>
      <c r="T166" s="108">
        <v>10</v>
      </c>
      <c r="U166" s="108">
        <v>6</v>
      </c>
      <c r="V166" s="108">
        <v>0</v>
      </c>
      <c r="W166" s="108">
        <v>0</v>
      </c>
      <c r="X166" s="108">
        <v>0</v>
      </c>
      <c r="Y166" s="108">
        <v>3</v>
      </c>
      <c r="Z166" s="108">
        <v>2</v>
      </c>
      <c r="AA166" s="108">
        <v>1</v>
      </c>
      <c r="AB166" s="151">
        <f t="shared" si="16"/>
        <v>40</v>
      </c>
      <c r="AC166" s="108"/>
      <c r="AD166" s="108"/>
      <c r="AE166" s="108"/>
      <c r="AF166" s="109"/>
    </row>
    <row r="167" spans="1:32" ht="28.8" x14ac:dyDescent="0.3">
      <c r="A167" s="160" t="s">
        <v>13</v>
      </c>
      <c r="B167" s="160" t="s">
        <v>265</v>
      </c>
      <c r="C167" s="227" t="s">
        <v>266</v>
      </c>
      <c r="D167" s="335"/>
      <c r="E167" s="335"/>
      <c r="F167" s="335"/>
      <c r="G167" s="227"/>
      <c r="H167" s="110">
        <v>240</v>
      </c>
      <c r="I167" s="227" t="s">
        <v>63</v>
      </c>
      <c r="J167" s="227" t="s">
        <v>138</v>
      </c>
      <c r="K167" s="227" t="s">
        <v>44</v>
      </c>
      <c r="L167" s="110"/>
      <c r="M167" s="110">
        <v>240</v>
      </c>
      <c r="N167" s="334"/>
      <c r="O167" s="334"/>
      <c r="P167" s="150">
        <v>5</v>
      </c>
      <c r="Q167" s="108">
        <v>4</v>
      </c>
      <c r="R167" s="108">
        <v>1</v>
      </c>
      <c r="S167" s="150">
        <v>65</v>
      </c>
      <c r="T167" s="108">
        <v>32</v>
      </c>
      <c r="U167" s="108">
        <v>33</v>
      </c>
      <c r="V167" s="150">
        <v>0</v>
      </c>
      <c r="W167" s="108">
        <v>0</v>
      </c>
      <c r="X167" s="108">
        <v>0</v>
      </c>
      <c r="Y167" s="108">
        <v>170</v>
      </c>
      <c r="Z167" s="108">
        <v>95</v>
      </c>
      <c r="AA167" s="108">
        <f>Y167-Z167</f>
        <v>75</v>
      </c>
      <c r="AB167" s="151">
        <f t="shared" si="16"/>
        <v>240</v>
      </c>
      <c r="AC167" s="108"/>
      <c r="AD167" s="108"/>
      <c r="AE167" s="108"/>
      <c r="AF167" s="109"/>
    </row>
    <row r="168" spans="1:32" ht="28.8" x14ac:dyDescent="0.3">
      <c r="A168" s="167" t="s">
        <v>13</v>
      </c>
      <c r="B168" s="167" t="s">
        <v>14</v>
      </c>
      <c r="C168" s="168" t="s">
        <v>269</v>
      </c>
      <c r="D168" s="341">
        <v>800000</v>
      </c>
      <c r="E168" s="227" t="s">
        <v>37</v>
      </c>
      <c r="F168" s="227" t="s">
        <v>38</v>
      </c>
      <c r="G168" s="227" t="s">
        <v>17</v>
      </c>
      <c r="H168" s="344">
        <v>2500</v>
      </c>
      <c r="I168" s="227" t="s">
        <v>11</v>
      </c>
      <c r="J168" s="227" t="s">
        <v>22</v>
      </c>
      <c r="K168" s="227" t="s">
        <v>270</v>
      </c>
      <c r="L168" s="110"/>
      <c r="M168" s="110">
        <v>737</v>
      </c>
      <c r="N168" s="337">
        <v>42430</v>
      </c>
      <c r="O168" s="337">
        <v>42825</v>
      </c>
      <c r="P168" s="150"/>
      <c r="Q168" s="108"/>
      <c r="R168" s="108"/>
      <c r="S168" s="150"/>
      <c r="T168" s="108"/>
      <c r="U168" s="108"/>
      <c r="V168" s="150">
        <v>4888</v>
      </c>
      <c r="W168" s="108">
        <v>2484</v>
      </c>
      <c r="X168" s="108">
        <v>2404</v>
      </c>
      <c r="Y168" s="108"/>
      <c r="Z168" s="108"/>
      <c r="AA168" s="108"/>
      <c r="AB168" s="151">
        <f>V168</f>
        <v>4888</v>
      </c>
      <c r="AC168" s="108">
        <f>W168</f>
        <v>2484</v>
      </c>
      <c r="AD168" s="108">
        <f>X168</f>
        <v>2404</v>
      </c>
      <c r="AE168" s="108">
        <f>M168</f>
        <v>737</v>
      </c>
      <c r="AF168" s="109"/>
    </row>
    <row r="169" spans="1:32" ht="28.8" x14ac:dyDescent="0.3">
      <c r="A169" s="167" t="s">
        <v>13</v>
      </c>
      <c r="B169" s="167" t="s">
        <v>14</v>
      </c>
      <c r="C169" s="168" t="s">
        <v>269</v>
      </c>
      <c r="D169" s="341"/>
      <c r="E169" s="227" t="s">
        <v>37</v>
      </c>
      <c r="F169" s="227" t="s">
        <v>38</v>
      </c>
      <c r="G169" s="227" t="s">
        <v>17</v>
      </c>
      <c r="H169" s="344"/>
      <c r="I169" s="227" t="s">
        <v>11</v>
      </c>
      <c r="J169" s="227" t="s">
        <v>55</v>
      </c>
      <c r="K169" s="227" t="s">
        <v>55</v>
      </c>
      <c r="L169" s="110"/>
      <c r="M169" s="110">
        <v>450</v>
      </c>
      <c r="N169" s="338"/>
      <c r="O169" s="338"/>
      <c r="P169" s="150"/>
      <c r="Q169" s="108"/>
      <c r="R169" s="108"/>
      <c r="S169" s="150"/>
      <c r="T169" s="108"/>
      <c r="U169" s="108"/>
      <c r="V169" s="150">
        <v>3180</v>
      </c>
      <c r="W169" s="108">
        <v>1517</v>
      </c>
      <c r="X169" s="108">
        <v>1663</v>
      </c>
      <c r="Y169" s="108"/>
      <c r="Z169" s="108"/>
      <c r="AA169" s="108"/>
      <c r="AB169" s="151">
        <f t="shared" ref="AB169:AB172" si="17">V169</f>
        <v>3180</v>
      </c>
      <c r="AC169" s="108">
        <f t="shared" ref="AC169:AC173" si="18">W169</f>
        <v>1517</v>
      </c>
      <c r="AD169" s="108">
        <f t="shared" ref="AD169:AD173" si="19">X169</f>
        <v>1663</v>
      </c>
      <c r="AE169" s="108">
        <f t="shared" ref="AE169:AE177" si="20">M169</f>
        <v>450</v>
      </c>
      <c r="AF169" s="109"/>
    </row>
    <row r="170" spans="1:32" ht="28.8" x14ac:dyDescent="0.3">
      <c r="A170" s="167" t="s">
        <v>13</v>
      </c>
      <c r="B170" s="167" t="s">
        <v>14</v>
      </c>
      <c r="C170" s="168" t="s">
        <v>269</v>
      </c>
      <c r="D170" s="341"/>
      <c r="E170" s="227" t="s">
        <v>37</v>
      </c>
      <c r="F170" s="227" t="s">
        <v>38</v>
      </c>
      <c r="G170" s="227" t="s">
        <v>17</v>
      </c>
      <c r="H170" s="344"/>
      <c r="I170" s="227" t="s">
        <v>11</v>
      </c>
      <c r="J170" s="227" t="s">
        <v>33</v>
      </c>
      <c r="K170" s="227" t="s">
        <v>271</v>
      </c>
      <c r="L170" s="110"/>
      <c r="M170" s="110">
        <v>453</v>
      </c>
      <c r="N170" s="338"/>
      <c r="O170" s="338"/>
      <c r="P170" s="150"/>
      <c r="Q170" s="108"/>
      <c r="R170" s="108"/>
      <c r="S170" s="150"/>
      <c r="T170" s="108"/>
      <c r="U170" s="108"/>
      <c r="V170" s="150">
        <v>2992</v>
      </c>
      <c r="W170" s="108">
        <v>1489</v>
      </c>
      <c r="X170" s="108">
        <v>1503</v>
      </c>
      <c r="Y170" s="108"/>
      <c r="Z170" s="108"/>
      <c r="AA170" s="108"/>
      <c r="AB170" s="151">
        <f t="shared" si="17"/>
        <v>2992</v>
      </c>
      <c r="AC170" s="108">
        <f t="shared" si="18"/>
        <v>1489</v>
      </c>
      <c r="AD170" s="108">
        <f t="shared" si="19"/>
        <v>1503</v>
      </c>
      <c r="AE170" s="108">
        <f t="shared" si="20"/>
        <v>453</v>
      </c>
      <c r="AF170" s="109"/>
    </row>
    <row r="171" spans="1:32" ht="28.8" x14ac:dyDescent="0.3">
      <c r="A171" s="167" t="s">
        <v>13</v>
      </c>
      <c r="B171" s="167" t="s">
        <v>14</v>
      </c>
      <c r="C171" s="168" t="s">
        <v>269</v>
      </c>
      <c r="D171" s="341"/>
      <c r="E171" s="227" t="s">
        <v>37</v>
      </c>
      <c r="F171" s="227" t="s">
        <v>38</v>
      </c>
      <c r="G171" s="227" t="s">
        <v>17</v>
      </c>
      <c r="H171" s="344"/>
      <c r="I171" s="227" t="s">
        <v>11</v>
      </c>
      <c r="J171" s="227" t="s">
        <v>64</v>
      </c>
      <c r="K171" s="227" t="s">
        <v>272</v>
      </c>
      <c r="L171" s="110"/>
      <c r="M171" s="110">
        <v>343</v>
      </c>
      <c r="N171" s="338"/>
      <c r="O171" s="338"/>
      <c r="P171" s="150"/>
      <c r="Q171" s="108"/>
      <c r="R171" s="108"/>
      <c r="S171" s="150"/>
      <c r="T171" s="108"/>
      <c r="U171" s="108"/>
      <c r="V171" s="150">
        <v>2382</v>
      </c>
      <c r="W171" s="108">
        <v>1200</v>
      </c>
      <c r="X171" s="108">
        <v>1182</v>
      </c>
      <c r="Y171" s="108"/>
      <c r="Z171" s="108"/>
      <c r="AA171" s="108"/>
      <c r="AB171" s="151">
        <f t="shared" si="17"/>
        <v>2382</v>
      </c>
      <c r="AC171" s="108">
        <f t="shared" si="18"/>
        <v>1200</v>
      </c>
      <c r="AD171" s="108">
        <f t="shared" si="19"/>
        <v>1182</v>
      </c>
      <c r="AE171" s="108">
        <f t="shared" si="20"/>
        <v>343</v>
      </c>
      <c r="AF171" s="109"/>
    </row>
    <row r="172" spans="1:32" ht="28.8" x14ac:dyDescent="0.3">
      <c r="A172" s="167" t="s">
        <v>13</v>
      </c>
      <c r="B172" s="167" t="s">
        <v>14</v>
      </c>
      <c r="C172" s="168" t="s">
        <v>269</v>
      </c>
      <c r="D172" s="341"/>
      <c r="E172" s="227" t="s">
        <v>37</v>
      </c>
      <c r="F172" s="227" t="s">
        <v>38</v>
      </c>
      <c r="G172" s="227" t="s">
        <v>17</v>
      </c>
      <c r="H172" s="344"/>
      <c r="I172" s="227" t="s">
        <v>7</v>
      </c>
      <c r="J172" s="227" t="s">
        <v>29</v>
      </c>
      <c r="K172" s="227" t="s">
        <v>273</v>
      </c>
      <c r="L172" s="110"/>
      <c r="M172" s="110">
        <v>210</v>
      </c>
      <c r="N172" s="338"/>
      <c r="O172" s="338"/>
      <c r="P172" s="150"/>
      <c r="Q172" s="108"/>
      <c r="R172" s="108"/>
      <c r="S172" s="150"/>
      <c r="T172" s="108"/>
      <c r="U172" s="108"/>
      <c r="V172" s="150">
        <v>1624</v>
      </c>
      <c r="W172" s="108">
        <v>838</v>
      </c>
      <c r="X172" s="108">
        <v>786</v>
      </c>
      <c r="Y172" s="108"/>
      <c r="Z172" s="108"/>
      <c r="AA172" s="108"/>
      <c r="AB172" s="151">
        <f t="shared" si="17"/>
        <v>1624</v>
      </c>
      <c r="AC172" s="108">
        <f t="shared" si="18"/>
        <v>838</v>
      </c>
      <c r="AD172" s="108">
        <f t="shared" si="19"/>
        <v>786</v>
      </c>
      <c r="AE172" s="108">
        <f t="shared" si="20"/>
        <v>210</v>
      </c>
      <c r="AF172" s="109"/>
    </row>
    <row r="173" spans="1:32" ht="28.8" x14ac:dyDescent="0.3">
      <c r="A173" s="167" t="s">
        <v>13</v>
      </c>
      <c r="B173" s="167" t="s">
        <v>14</v>
      </c>
      <c r="C173" s="168" t="s">
        <v>269</v>
      </c>
      <c r="D173" s="342"/>
      <c r="E173" s="227" t="s">
        <v>37</v>
      </c>
      <c r="F173" s="227" t="s">
        <v>38</v>
      </c>
      <c r="G173" s="227" t="s">
        <v>17</v>
      </c>
      <c r="H173" s="345"/>
      <c r="I173" s="227" t="s">
        <v>9</v>
      </c>
      <c r="J173" s="227" t="s">
        <v>75</v>
      </c>
      <c r="K173" s="227" t="s">
        <v>274</v>
      </c>
      <c r="L173" s="110"/>
      <c r="M173" s="110">
        <v>2300</v>
      </c>
      <c r="N173" s="339"/>
      <c r="O173" s="339"/>
      <c r="P173" s="150"/>
      <c r="Q173" s="108"/>
      <c r="R173" s="108"/>
      <c r="S173" s="150"/>
      <c r="T173" s="108"/>
      <c r="U173" s="108"/>
      <c r="V173" s="150">
        <v>17585</v>
      </c>
      <c r="W173" s="108">
        <v>8364</v>
      </c>
      <c r="X173" s="108">
        <v>9101</v>
      </c>
      <c r="Y173" s="108"/>
      <c r="Z173" s="108"/>
      <c r="AA173" s="108"/>
      <c r="AB173" s="151">
        <f>V173</f>
        <v>17585</v>
      </c>
      <c r="AC173" s="108">
        <f t="shared" si="18"/>
        <v>8364</v>
      </c>
      <c r="AD173" s="108">
        <f t="shared" si="19"/>
        <v>9101</v>
      </c>
      <c r="AE173" s="108">
        <f t="shared" si="20"/>
        <v>2300</v>
      </c>
      <c r="AF173" s="109"/>
    </row>
    <row r="174" spans="1:32" ht="28.8" x14ac:dyDescent="0.3">
      <c r="A174" s="167" t="s">
        <v>13</v>
      </c>
      <c r="B174" s="167" t="s">
        <v>14</v>
      </c>
      <c r="C174" s="168" t="s">
        <v>269</v>
      </c>
      <c r="D174" s="340">
        <v>400000</v>
      </c>
      <c r="E174" s="227" t="s">
        <v>37</v>
      </c>
      <c r="F174" s="227" t="s">
        <v>38</v>
      </c>
      <c r="G174" s="227" t="s">
        <v>17</v>
      </c>
      <c r="H174" s="343">
        <v>2100</v>
      </c>
      <c r="I174" s="227" t="s">
        <v>10</v>
      </c>
      <c r="J174" s="227" t="s">
        <v>63</v>
      </c>
      <c r="K174" s="227"/>
      <c r="L174" s="110"/>
      <c r="M174" s="110"/>
      <c r="N174" s="337">
        <v>42826</v>
      </c>
      <c r="O174" s="337">
        <v>43190</v>
      </c>
      <c r="P174" s="150"/>
      <c r="Q174" s="108"/>
      <c r="R174" s="108"/>
      <c r="S174" s="150"/>
      <c r="T174" s="108"/>
      <c r="U174" s="108"/>
      <c r="V174" s="150"/>
      <c r="W174" s="108"/>
      <c r="X174" s="108"/>
      <c r="Y174" s="108"/>
      <c r="Z174" s="108"/>
      <c r="AA174" s="108"/>
      <c r="AB174" s="151">
        <f t="shared" ref="AB174:AB180" si="21">V174</f>
        <v>0</v>
      </c>
      <c r="AC174" s="108">
        <f t="shared" ref="AC174:AC177" si="22">W174</f>
        <v>0</v>
      </c>
      <c r="AD174" s="108">
        <f t="shared" ref="AD174:AD177" si="23">X174</f>
        <v>0</v>
      </c>
      <c r="AE174" s="108">
        <f t="shared" si="20"/>
        <v>0</v>
      </c>
      <c r="AF174" s="109"/>
    </row>
    <row r="175" spans="1:32" ht="28.8" x14ac:dyDescent="0.3">
      <c r="A175" s="167" t="s">
        <v>13</v>
      </c>
      <c r="B175" s="167" t="s">
        <v>14</v>
      </c>
      <c r="C175" s="168" t="s">
        <v>269</v>
      </c>
      <c r="D175" s="341"/>
      <c r="E175" s="227" t="s">
        <v>37</v>
      </c>
      <c r="F175" s="227" t="s">
        <v>38</v>
      </c>
      <c r="G175" s="227" t="s">
        <v>17</v>
      </c>
      <c r="H175" s="344"/>
      <c r="I175" s="227" t="s">
        <v>9</v>
      </c>
      <c r="J175" s="227" t="s">
        <v>69</v>
      </c>
      <c r="K175" s="227"/>
      <c r="L175" s="110"/>
      <c r="M175" s="110"/>
      <c r="N175" s="338"/>
      <c r="O175" s="338"/>
      <c r="P175" s="108"/>
      <c r="Q175" s="108"/>
      <c r="R175" s="108"/>
      <c r="S175" s="108"/>
      <c r="T175" s="108"/>
      <c r="U175" s="108"/>
      <c r="V175" s="108"/>
      <c r="W175" s="108"/>
      <c r="X175" s="108"/>
      <c r="Y175" s="108"/>
      <c r="Z175" s="108"/>
      <c r="AA175" s="108"/>
      <c r="AB175" s="151">
        <f t="shared" si="21"/>
        <v>0</v>
      </c>
      <c r="AC175" s="108">
        <f t="shared" si="22"/>
        <v>0</v>
      </c>
      <c r="AD175" s="108">
        <f t="shared" si="23"/>
        <v>0</v>
      </c>
      <c r="AE175" s="108">
        <f t="shared" si="20"/>
        <v>0</v>
      </c>
      <c r="AF175" s="109"/>
    </row>
    <row r="176" spans="1:32" ht="28.8" x14ac:dyDescent="0.3">
      <c r="A176" s="167" t="s">
        <v>13</v>
      </c>
      <c r="B176" s="167" t="s">
        <v>14</v>
      </c>
      <c r="C176" s="168" t="s">
        <v>269</v>
      </c>
      <c r="D176" s="341"/>
      <c r="E176" s="227" t="s">
        <v>37</v>
      </c>
      <c r="F176" s="227" t="s">
        <v>38</v>
      </c>
      <c r="G176" s="227" t="s">
        <v>17</v>
      </c>
      <c r="H176" s="344"/>
      <c r="I176" s="227" t="s">
        <v>7</v>
      </c>
      <c r="J176" s="227" t="s">
        <v>41</v>
      </c>
      <c r="K176" s="227"/>
      <c r="L176" s="110"/>
      <c r="M176" s="110"/>
      <c r="N176" s="338"/>
      <c r="O176" s="338"/>
      <c r="P176" s="108"/>
      <c r="Q176" s="108"/>
      <c r="R176" s="108"/>
      <c r="S176" s="108"/>
      <c r="T176" s="108"/>
      <c r="U176" s="108"/>
      <c r="V176" s="108"/>
      <c r="W176" s="108"/>
      <c r="X176" s="108"/>
      <c r="Y176" s="108"/>
      <c r="Z176" s="108"/>
      <c r="AA176" s="108"/>
      <c r="AB176" s="151">
        <f t="shared" si="21"/>
        <v>0</v>
      </c>
      <c r="AC176" s="108">
        <f t="shared" si="22"/>
        <v>0</v>
      </c>
      <c r="AD176" s="108">
        <f t="shared" si="23"/>
        <v>0</v>
      </c>
      <c r="AE176" s="108">
        <f t="shared" si="20"/>
        <v>0</v>
      </c>
      <c r="AF176" s="109"/>
    </row>
    <row r="177" spans="1:91" ht="28.8" x14ac:dyDescent="0.3">
      <c r="A177" s="167" t="s">
        <v>13</v>
      </c>
      <c r="B177" s="167" t="s">
        <v>14</v>
      </c>
      <c r="C177" s="168" t="s">
        <v>269</v>
      </c>
      <c r="D177" s="342"/>
      <c r="E177" s="227" t="s">
        <v>37</v>
      </c>
      <c r="F177" s="227" t="s">
        <v>38</v>
      </c>
      <c r="G177" s="227" t="s">
        <v>17</v>
      </c>
      <c r="H177" s="345"/>
      <c r="I177" s="227" t="s">
        <v>11</v>
      </c>
      <c r="J177" s="227" t="s">
        <v>64</v>
      </c>
      <c r="K177" s="227"/>
      <c r="L177" s="110"/>
      <c r="M177" s="110">
        <v>865</v>
      </c>
      <c r="N177" s="339"/>
      <c r="O177" s="339"/>
      <c r="P177" s="108"/>
      <c r="Q177" s="108"/>
      <c r="R177" s="108"/>
      <c r="S177" s="108"/>
      <c r="T177" s="108"/>
      <c r="U177" s="108"/>
      <c r="V177" s="108">
        <v>5060</v>
      </c>
      <c r="W177" s="108">
        <v>2120</v>
      </c>
      <c r="X177" s="108">
        <v>2940</v>
      </c>
      <c r="Y177" s="108"/>
      <c r="Z177" s="108"/>
      <c r="AA177" s="108"/>
      <c r="AB177" s="151">
        <f t="shared" si="21"/>
        <v>5060</v>
      </c>
      <c r="AC177" s="108">
        <f t="shared" si="22"/>
        <v>2120</v>
      </c>
      <c r="AD177" s="108">
        <f t="shared" si="23"/>
        <v>2940</v>
      </c>
      <c r="AE177" s="108">
        <f t="shared" si="20"/>
        <v>865</v>
      </c>
      <c r="AF177" s="109"/>
    </row>
    <row r="178" spans="1:91" ht="28.8" x14ac:dyDescent="0.3">
      <c r="A178" s="169" t="s">
        <v>275</v>
      </c>
      <c r="B178" s="171" t="s">
        <v>14</v>
      </c>
      <c r="C178" s="100" t="s">
        <v>269</v>
      </c>
      <c r="D178" s="170">
        <v>50000</v>
      </c>
      <c r="E178" s="100" t="s">
        <v>37</v>
      </c>
      <c r="F178" s="100" t="s">
        <v>38</v>
      </c>
      <c r="G178" s="100" t="s">
        <v>17</v>
      </c>
      <c r="H178" s="99">
        <v>250</v>
      </c>
      <c r="I178" s="100" t="s">
        <v>9</v>
      </c>
      <c r="J178" s="100" t="s">
        <v>75</v>
      </c>
      <c r="K178" s="100"/>
      <c r="L178" s="99"/>
      <c r="M178" s="99"/>
      <c r="N178" s="185">
        <v>42795</v>
      </c>
      <c r="O178" s="185">
        <v>43159</v>
      </c>
      <c r="P178" s="93"/>
      <c r="Q178" s="93"/>
      <c r="R178" s="93"/>
      <c r="S178" s="93"/>
      <c r="T178" s="93"/>
      <c r="U178" s="93"/>
      <c r="V178" s="93"/>
      <c r="W178" s="93"/>
      <c r="X178" s="93"/>
      <c r="Y178" s="93"/>
      <c r="Z178" s="93"/>
      <c r="AA178" s="93"/>
      <c r="AB178" s="152">
        <f t="shared" si="21"/>
        <v>0</v>
      </c>
      <c r="AC178" s="93">
        <f t="shared" ref="AC178:AC180" si="24">W178</f>
        <v>0</v>
      </c>
      <c r="AD178" s="93">
        <f t="shared" ref="AD178:AD180" si="25">X178</f>
        <v>0</v>
      </c>
      <c r="AE178" s="93">
        <f t="shared" ref="AE178:AE180" si="26">M178</f>
        <v>0</v>
      </c>
      <c r="AF178" s="94"/>
    </row>
    <row r="179" spans="1:91" ht="28.8" x14ac:dyDescent="0.3">
      <c r="A179" s="169" t="s">
        <v>276</v>
      </c>
      <c r="B179" s="171" t="s">
        <v>14</v>
      </c>
      <c r="C179" s="100" t="s">
        <v>269</v>
      </c>
      <c r="D179" s="170">
        <v>50000</v>
      </c>
      <c r="E179" s="100" t="s">
        <v>37</v>
      </c>
      <c r="F179" s="100" t="s">
        <v>38</v>
      </c>
      <c r="G179" s="100" t="s">
        <v>17</v>
      </c>
      <c r="H179" s="99">
        <v>250</v>
      </c>
      <c r="I179" s="100" t="s">
        <v>10</v>
      </c>
      <c r="J179" s="100" t="s">
        <v>32</v>
      </c>
      <c r="K179" s="100"/>
      <c r="L179" s="99"/>
      <c r="M179" s="99"/>
      <c r="N179" s="185">
        <v>42795</v>
      </c>
      <c r="O179" s="185" t="s">
        <v>277</v>
      </c>
      <c r="P179" s="93"/>
      <c r="Q179" s="93"/>
      <c r="R179" s="93"/>
      <c r="S179" s="93"/>
      <c r="T179" s="93"/>
      <c r="U179" s="93"/>
      <c r="V179" s="93"/>
      <c r="W179" s="93"/>
      <c r="X179" s="93"/>
      <c r="Y179" s="93"/>
      <c r="Z179" s="93"/>
      <c r="AA179" s="93"/>
      <c r="AB179" s="152">
        <f t="shared" si="21"/>
        <v>0</v>
      </c>
      <c r="AC179" s="93">
        <f t="shared" si="24"/>
        <v>0</v>
      </c>
      <c r="AD179" s="93">
        <f t="shared" si="25"/>
        <v>0</v>
      </c>
      <c r="AE179" s="93">
        <f t="shared" si="26"/>
        <v>0</v>
      </c>
      <c r="AF179" s="94"/>
    </row>
    <row r="180" spans="1:91" ht="29.4" thickBot="1" x14ac:dyDescent="0.35">
      <c r="A180" s="169" t="s">
        <v>278</v>
      </c>
      <c r="B180" s="171" t="s">
        <v>14</v>
      </c>
      <c r="C180" s="100" t="s">
        <v>269</v>
      </c>
      <c r="D180" s="170">
        <v>50000</v>
      </c>
      <c r="E180" s="100" t="s">
        <v>37</v>
      </c>
      <c r="F180" s="100" t="s">
        <v>38</v>
      </c>
      <c r="G180" s="100" t="s">
        <v>17</v>
      </c>
      <c r="H180" s="99">
        <v>250</v>
      </c>
      <c r="I180" s="100" t="s">
        <v>7</v>
      </c>
      <c r="J180" s="100" t="s">
        <v>29</v>
      </c>
      <c r="K180" s="100" t="s">
        <v>220</v>
      </c>
      <c r="L180" s="99"/>
      <c r="M180" s="99">
        <v>244</v>
      </c>
      <c r="N180" s="185">
        <v>42795</v>
      </c>
      <c r="O180" s="185" t="s">
        <v>277</v>
      </c>
      <c r="P180" s="93"/>
      <c r="Q180" s="93"/>
      <c r="R180" s="93"/>
      <c r="S180" s="93"/>
      <c r="T180" s="93"/>
      <c r="U180" s="93"/>
      <c r="V180" s="93">
        <v>1708</v>
      </c>
      <c r="W180" s="93">
        <v>854</v>
      </c>
      <c r="X180" s="93">
        <v>853</v>
      </c>
      <c r="Y180" s="93"/>
      <c r="Z180" s="93"/>
      <c r="AA180" s="93"/>
      <c r="AB180" s="152">
        <f t="shared" si="21"/>
        <v>1708</v>
      </c>
      <c r="AC180" s="93">
        <f t="shared" si="24"/>
        <v>854</v>
      </c>
      <c r="AD180" s="93">
        <f t="shared" si="25"/>
        <v>853</v>
      </c>
      <c r="AE180" s="93">
        <f t="shared" si="26"/>
        <v>244</v>
      </c>
      <c r="AF180" s="94"/>
    </row>
    <row r="181" spans="1:91" s="197" customFormat="1" ht="47.25" customHeight="1" thickBot="1" x14ac:dyDescent="0.35">
      <c r="A181" s="187" t="s">
        <v>279</v>
      </c>
      <c r="B181" s="188" t="s">
        <v>35</v>
      </c>
      <c r="C181" s="189" t="s">
        <v>280</v>
      </c>
      <c r="D181" s="332">
        <f>(13000000+49984950)/584</f>
        <v>107850.94178082192</v>
      </c>
      <c r="E181" s="189" t="s">
        <v>26</v>
      </c>
      <c r="F181" s="189" t="s">
        <v>27</v>
      </c>
      <c r="G181" s="189" t="s">
        <v>28</v>
      </c>
      <c r="H181" s="188">
        <v>55</v>
      </c>
      <c r="I181" s="188" t="s">
        <v>41</v>
      </c>
      <c r="J181" s="188" t="s">
        <v>41</v>
      </c>
      <c r="K181" s="188" t="s">
        <v>281</v>
      </c>
      <c r="L181" s="188">
        <v>12</v>
      </c>
      <c r="M181" s="188">
        <v>12</v>
      </c>
      <c r="N181" s="190">
        <v>42736</v>
      </c>
      <c r="O181" s="190" t="s">
        <v>282</v>
      </c>
      <c r="P181" s="192">
        <v>7774</v>
      </c>
      <c r="Q181" s="192"/>
      <c r="R181" s="192"/>
      <c r="S181" s="192">
        <v>46537</v>
      </c>
      <c r="T181" s="192"/>
      <c r="U181" s="192"/>
      <c r="V181" s="191"/>
      <c r="W181" s="192"/>
      <c r="X181" s="192"/>
      <c r="Y181" s="191"/>
      <c r="Z181" s="192"/>
      <c r="AA181" s="192"/>
      <c r="AB181" s="191"/>
      <c r="AC181" s="192"/>
      <c r="AD181" s="192"/>
      <c r="AE181" s="193"/>
      <c r="AF181" s="194" t="s">
        <v>283</v>
      </c>
      <c r="AG181" s="195"/>
      <c r="AH181" s="195"/>
      <c r="AI181" s="195"/>
      <c r="AJ181" s="195"/>
      <c r="AK181" s="195"/>
      <c r="AL181" s="195"/>
      <c r="AM181" s="195"/>
      <c r="AN181" s="195"/>
      <c r="AO181" s="195"/>
      <c r="AP181" s="195"/>
      <c r="AQ181" s="195"/>
      <c r="AR181" s="195"/>
      <c r="AS181" s="195"/>
      <c r="AT181" s="195"/>
      <c r="AU181" s="195"/>
      <c r="AV181" s="195"/>
      <c r="AW181" s="195"/>
      <c r="AX181" s="195"/>
      <c r="AY181" s="195"/>
      <c r="AZ181" s="195"/>
      <c r="BA181" s="195"/>
      <c r="BB181" s="195"/>
      <c r="BC181" s="195"/>
      <c r="BD181" s="195"/>
      <c r="BE181" s="195"/>
      <c r="BF181" s="195"/>
      <c r="BG181" s="195"/>
      <c r="BH181" s="195"/>
      <c r="BI181" s="195"/>
      <c r="BJ181" s="196"/>
      <c r="BK181" s="196"/>
      <c r="BL181" s="196"/>
      <c r="BM181" s="196"/>
      <c r="BN181" s="196"/>
      <c r="BO181" s="196"/>
      <c r="BP181" s="196"/>
      <c r="BQ181" s="196"/>
      <c r="BR181" s="196"/>
      <c r="BS181" s="196"/>
      <c r="BT181" s="196"/>
      <c r="BU181" s="196"/>
      <c r="BV181" s="196"/>
      <c r="BW181" s="196"/>
      <c r="BX181" s="196"/>
      <c r="BY181" s="196"/>
      <c r="BZ181" s="196"/>
      <c r="CA181" s="196"/>
      <c r="CB181" s="196"/>
      <c r="CC181" s="196"/>
      <c r="CD181" s="196"/>
      <c r="CE181" s="196"/>
      <c r="CF181" s="196"/>
      <c r="CG181" s="196"/>
      <c r="CH181" s="196"/>
      <c r="CI181" s="196"/>
      <c r="CJ181" s="196"/>
      <c r="CK181" s="196"/>
      <c r="CL181" s="196"/>
      <c r="CM181" s="196"/>
    </row>
    <row r="182" spans="1:91" s="197" customFormat="1" ht="29.4" thickBot="1" x14ac:dyDescent="0.35">
      <c r="A182" s="187" t="s">
        <v>279</v>
      </c>
      <c r="B182" s="188" t="s">
        <v>35</v>
      </c>
      <c r="C182" s="189" t="s">
        <v>280</v>
      </c>
      <c r="D182" s="333"/>
      <c r="E182" s="189" t="s">
        <v>26</v>
      </c>
      <c r="F182" s="189" t="s">
        <v>27</v>
      </c>
      <c r="G182" s="189" t="s">
        <v>28</v>
      </c>
      <c r="H182" s="188">
        <v>30</v>
      </c>
      <c r="I182" s="188" t="s">
        <v>41</v>
      </c>
      <c r="J182" s="188" t="s">
        <v>41</v>
      </c>
      <c r="K182" s="188" t="s">
        <v>284</v>
      </c>
      <c r="L182" s="188">
        <v>0</v>
      </c>
      <c r="M182" s="188">
        <v>0</v>
      </c>
      <c r="N182" s="190">
        <v>42736</v>
      </c>
      <c r="O182" s="190" t="s">
        <v>282</v>
      </c>
      <c r="P182" s="192"/>
      <c r="Q182" s="192"/>
      <c r="R182" s="192"/>
      <c r="S182" s="192"/>
      <c r="T182" s="192"/>
      <c r="U182" s="192"/>
      <c r="V182" s="191"/>
      <c r="W182" s="192"/>
      <c r="X182" s="192"/>
      <c r="Y182" s="191"/>
      <c r="Z182" s="192"/>
      <c r="AA182" s="192"/>
      <c r="AB182" s="191"/>
      <c r="AC182" s="192"/>
      <c r="AD182" s="192"/>
      <c r="AE182" s="193"/>
      <c r="AF182" s="194" t="s">
        <v>285</v>
      </c>
      <c r="AG182" s="195"/>
      <c r="AH182" s="195"/>
      <c r="AI182" s="195"/>
      <c r="AJ182" s="195"/>
      <c r="AK182" s="195"/>
      <c r="AL182" s="195"/>
      <c r="AM182" s="195"/>
      <c r="AN182" s="195"/>
      <c r="AO182" s="195"/>
      <c r="AP182" s="195"/>
      <c r="AQ182" s="195"/>
      <c r="AR182" s="195"/>
      <c r="AS182" s="195"/>
      <c r="AT182" s="195"/>
      <c r="AU182" s="195"/>
      <c r="AV182" s="195"/>
      <c r="AW182" s="195"/>
      <c r="AX182" s="195"/>
      <c r="AY182" s="195"/>
      <c r="AZ182" s="195"/>
      <c r="BA182" s="195"/>
      <c r="BB182" s="195"/>
      <c r="BC182" s="195"/>
      <c r="BD182" s="195"/>
      <c r="BE182" s="195"/>
      <c r="BF182" s="195"/>
      <c r="BG182" s="195"/>
      <c r="BH182" s="195"/>
      <c r="BI182" s="195"/>
      <c r="BJ182" s="196"/>
      <c r="BK182" s="196"/>
      <c r="BL182" s="196"/>
      <c r="BM182" s="196"/>
      <c r="BN182" s="196"/>
      <c r="BO182" s="196"/>
      <c r="BP182" s="196"/>
      <c r="BQ182" s="196"/>
      <c r="BR182" s="196"/>
      <c r="BS182" s="196"/>
      <c r="BT182" s="196"/>
      <c r="BU182" s="196"/>
      <c r="BV182" s="196"/>
      <c r="BW182" s="196"/>
      <c r="BX182" s="196"/>
      <c r="BY182" s="196"/>
      <c r="BZ182" s="196"/>
      <c r="CA182" s="196"/>
      <c r="CB182" s="196"/>
      <c r="CC182" s="196"/>
      <c r="CD182" s="196"/>
      <c r="CE182" s="196"/>
      <c r="CF182" s="196"/>
      <c r="CG182" s="196"/>
      <c r="CH182" s="196"/>
      <c r="CI182" s="196"/>
      <c r="CJ182" s="196"/>
      <c r="CK182" s="196"/>
      <c r="CL182" s="196"/>
      <c r="CM182" s="196"/>
    </row>
    <row r="183" spans="1:91" s="197" customFormat="1" ht="29.4" thickBot="1" x14ac:dyDescent="0.35">
      <c r="A183" s="187" t="s">
        <v>279</v>
      </c>
      <c r="B183" s="188" t="s">
        <v>35</v>
      </c>
      <c r="C183" s="189" t="s">
        <v>280</v>
      </c>
      <c r="D183" s="333"/>
      <c r="E183" s="189" t="s">
        <v>26</v>
      </c>
      <c r="F183" s="189" t="s">
        <v>27</v>
      </c>
      <c r="G183" s="189" t="s">
        <v>28</v>
      </c>
      <c r="H183" s="188">
        <v>20</v>
      </c>
      <c r="I183" s="188" t="s">
        <v>41</v>
      </c>
      <c r="J183" s="188" t="s">
        <v>18</v>
      </c>
      <c r="K183" s="188" t="s">
        <v>18</v>
      </c>
      <c r="L183" s="188">
        <v>0</v>
      </c>
      <c r="M183" s="188">
        <v>0</v>
      </c>
      <c r="N183" s="190">
        <v>42736</v>
      </c>
      <c r="O183" s="190" t="s">
        <v>282</v>
      </c>
      <c r="P183" s="192"/>
      <c r="Q183" s="192"/>
      <c r="R183" s="192"/>
      <c r="S183" s="192"/>
      <c r="T183" s="192"/>
      <c r="U183" s="192"/>
      <c r="V183" s="191"/>
      <c r="W183" s="192"/>
      <c r="X183" s="192"/>
      <c r="Y183" s="191"/>
      <c r="Z183" s="192"/>
      <c r="AA183" s="192"/>
      <c r="AB183" s="191"/>
      <c r="AC183" s="192"/>
      <c r="AD183" s="192"/>
      <c r="AE183" s="193"/>
      <c r="AF183" s="194" t="s">
        <v>286</v>
      </c>
      <c r="AG183" s="195"/>
      <c r="AH183" s="195"/>
      <c r="AI183" s="195"/>
      <c r="AJ183" s="195"/>
      <c r="AK183" s="195"/>
      <c r="AL183" s="195"/>
      <c r="AM183" s="195"/>
      <c r="AN183" s="195"/>
      <c r="AO183" s="195"/>
      <c r="AP183" s="195"/>
      <c r="AQ183" s="195"/>
      <c r="AR183" s="195"/>
      <c r="AS183" s="195"/>
      <c r="AT183" s="195"/>
      <c r="AU183" s="195"/>
      <c r="AV183" s="195"/>
      <c r="AW183" s="195"/>
      <c r="AX183" s="195"/>
      <c r="AY183" s="195"/>
      <c r="AZ183" s="195"/>
      <c r="BA183" s="195"/>
      <c r="BB183" s="195"/>
      <c r="BC183" s="195"/>
      <c r="BD183" s="195"/>
      <c r="BE183" s="195"/>
      <c r="BF183" s="195"/>
      <c r="BG183" s="195"/>
      <c r="BH183" s="195"/>
      <c r="BI183" s="195"/>
      <c r="BJ183" s="196"/>
      <c r="BK183" s="196"/>
      <c r="BL183" s="196"/>
      <c r="BM183" s="196"/>
      <c r="BN183" s="196"/>
      <c r="BO183" s="196"/>
      <c r="BP183" s="196"/>
      <c r="BQ183" s="196"/>
      <c r="BR183" s="196"/>
      <c r="BS183" s="196"/>
      <c r="BT183" s="196"/>
      <c r="BU183" s="196"/>
      <c r="BV183" s="196"/>
      <c r="BW183" s="196"/>
      <c r="BX183" s="196"/>
      <c r="BY183" s="196"/>
      <c r="BZ183" s="196"/>
      <c r="CA183" s="196"/>
      <c r="CB183" s="196"/>
      <c r="CC183" s="196"/>
      <c r="CD183" s="196"/>
      <c r="CE183" s="196"/>
      <c r="CF183" s="196"/>
      <c r="CG183" s="196"/>
      <c r="CH183" s="196"/>
      <c r="CI183" s="196"/>
      <c r="CJ183" s="196"/>
      <c r="CK183" s="196"/>
      <c r="CL183" s="196"/>
      <c r="CM183" s="196"/>
    </row>
    <row r="184" spans="1:91" s="197" customFormat="1" ht="29.4" thickBot="1" x14ac:dyDescent="0.35">
      <c r="A184" s="187" t="s">
        <v>279</v>
      </c>
      <c r="B184" s="188" t="s">
        <v>35</v>
      </c>
      <c r="C184" s="189" t="s">
        <v>280</v>
      </c>
      <c r="D184" s="333"/>
      <c r="E184" s="189" t="s">
        <v>26</v>
      </c>
      <c r="F184" s="189" t="s">
        <v>27</v>
      </c>
      <c r="G184" s="189" t="s">
        <v>28</v>
      </c>
      <c r="H184" s="188">
        <v>20</v>
      </c>
      <c r="I184" s="188" t="s">
        <v>30</v>
      </c>
      <c r="J184" s="188" t="s">
        <v>30</v>
      </c>
      <c r="K184" s="188" t="s">
        <v>30</v>
      </c>
      <c r="L184" s="188">
        <v>0</v>
      </c>
      <c r="M184" s="188">
        <v>0</v>
      </c>
      <c r="N184" s="190">
        <v>42736</v>
      </c>
      <c r="O184" s="190" t="s">
        <v>282</v>
      </c>
      <c r="P184" s="192">
        <v>1505</v>
      </c>
      <c r="Q184" s="192"/>
      <c r="R184" s="192"/>
      <c r="S184" s="192">
        <v>2122</v>
      </c>
      <c r="T184" s="192"/>
      <c r="U184" s="192"/>
      <c r="V184" s="191"/>
      <c r="W184" s="192"/>
      <c r="X184" s="192"/>
      <c r="Y184" s="191"/>
      <c r="Z184" s="192"/>
      <c r="AA184" s="192"/>
      <c r="AB184" s="191"/>
      <c r="AC184" s="192"/>
      <c r="AD184" s="192"/>
      <c r="AE184" s="193"/>
      <c r="AF184" s="194" t="s">
        <v>287</v>
      </c>
      <c r="AG184" s="195"/>
      <c r="AH184" s="195"/>
      <c r="AI184" s="195"/>
      <c r="AJ184" s="195"/>
      <c r="AK184" s="195"/>
      <c r="AL184" s="195"/>
      <c r="AM184" s="195"/>
      <c r="AN184" s="195"/>
      <c r="AO184" s="195"/>
      <c r="AP184" s="195"/>
      <c r="AQ184" s="195"/>
      <c r="AR184" s="195"/>
      <c r="AS184" s="195"/>
      <c r="AT184" s="195"/>
      <c r="AU184" s="195"/>
      <c r="AV184" s="195"/>
      <c r="AW184" s="195"/>
      <c r="AX184" s="195"/>
      <c r="AY184" s="195"/>
      <c r="AZ184" s="195"/>
      <c r="BA184" s="195"/>
      <c r="BB184" s="195"/>
      <c r="BC184" s="195"/>
      <c r="BD184" s="195"/>
      <c r="BE184" s="195"/>
      <c r="BF184" s="195"/>
      <c r="BG184" s="195"/>
      <c r="BH184" s="195"/>
      <c r="BI184" s="195"/>
      <c r="BJ184" s="196"/>
      <c r="BK184" s="196"/>
      <c r="BL184" s="196"/>
      <c r="BM184" s="196"/>
      <c r="BN184" s="196"/>
      <c r="BO184" s="196"/>
      <c r="BP184" s="196"/>
      <c r="BQ184" s="196"/>
      <c r="BR184" s="196"/>
      <c r="BS184" s="196"/>
      <c r="BT184" s="196"/>
      <c r="BU184" s="196"/>
      <c r="BV184" s="196"/>
      <c r="BW184" s="196"/>
      <c r="BX184" s="196"/>
      <c r="BY184" s="196"/>
      <c r="BZ184" s="196"/>
      <c r="CA184" s="196"/>
      <c r="CB184" s="196"/>
      <c r="CC184" s="196"/>
      <c r="CD184" s="196"/>
      <c r="CE184" s="196"/>
      <c r="CF184" s="196"/>
      <c r="CG184" s="196"/>
      <c r="CH184" s="196"/>
      <c r="CI184" s="196"/>
      <c r="CJ184" s="196"/>
      <c r="CK184" s="196"/>
      <c r="CL184" s="196"/>
      <c r="CM184" s="196"/>
    </row>
    <row r="185" spans="1:91" s="197" customFormat="1" ht="29.4" thickBot="1" x14ac:dyDescent="0.35">
      <c r="A185" s="187" t="s">
        <v>279</v>
      </c>
      <c r="B185" s="188" t="s">
        <v>35</v>
      </c>
      <c r="C185" s="189" t="s">
        <v>280</v>
      </c>
      <c r="D185" s="333"/>
      <c r="E185" s="189" t="s">
        <v>26</v>
      </c>
      <c r="F185" s="189" t="s">
        <v>27</v>
      </c>
      <c r="G185" s="189" t="s">
        <v>28</v>
      </c>
      <c r="H185" s="188">
        <v>60</v>
      </c>
      <c r="I185" s="188" t="s">
        <v>64</v>
      </c>
      <c r="J185" s="188" t="s">
        <v>64</v>
      </c>
      <c r="K185" s="188" t="s">
        <v>64</v>
      </c>
      <c r="L185" s="188">
        <v>0</v>
      </c>
      <c r="M185" s="188">
        <v>0</v>
      </c>
      <c r="N185" s="190">
        <v>42736</v>
      </c>
      <c r="O185" s="190" t="s">
        <v>282</v>
      </c>
      <c r="P185" s="192">
        <v>10409</v>
      </c>
      <c r="Q185" s="192"/>
      <c r="R185" s="192"/>
      <c r="S185" s="192"/>
      <c r="T185" s="192"/>
      <c r="U185" s="192"/>
      <c r="V185" s="191"/>
      <c r="W185" s="192"/>
      <c r="X185" s="192"/>
      <c r="Y185" s="191"/>
      <c r="Z185" s="192"/>
      <c r="AA185" s="192"/>
      <c r="AB185" s="191"/>
      <c r="AC185" s="192"/>
      <c r="AD185" s="192"/>
      <c r="AE185" s="193"/>
      <c r="AF185" s="194" t="s">
        <v>288</v>
      </c>
      <c r="AG185" s="195"/>
      <c r="AH185" s="195"/>
      <c r="AI185" s="195"/>
      <c r="AJ185" s="195"/>
      <c r="AK185" s="195"/>
      <c r="AL185" s="195"/>
      <c r="AM185" s="195"/>
      <c r="AN185" s="195"/>
      <c r="AO185" s="195"/>
      <c r="AP185" s="195"/>
      <c r="AQ185" s="195"/>
      <c r="AR185" s="195"/>
      <c r="AS185" s="195"/>
      <c r="AT185" s="195"/>
      <c r="AU185" s="195"/>
      <c r="AV185" s="195"/>
      <c r="AW185" s="195"/>
      <c r="AX185" s="195"/>
      <c r="AY185" s="195"/>
      <c r="AZ185" s="195"/>
      <c r="BA185" s="195"/>
      <c r="BB185" s="195"/>
      <c r="BC185" s="195"/>
      <c r="BD185" s="195"/>
      <c r="BE185" s="195"/>
      <c r="BF185" s="195"/>
      <c r="BG185" s="195"/>
      <c r="BH185" s="195"/>
      <c r="BI185" s="195"/>
      <c r="BJ185" s="196"/>
      <c r="BK185" s="196"/>
      <c r="BL185" s="196"/>
      <c r="BM185" s="196"/>
      <c r="BN185" s="196"/>
      <c r="BO185" s="196"/>
      <c r="BP185" s="196"/>
      <c r="BQ185" s="196"/>
      <c r="BR185" s="196"/>
      <c r="BS185" s="196"/>
      <c r="BT185" s="196"/>
      <c r="BU185" s="196"/>
      <c r="BV185" s="196"/>
      <c r="BW185" s="196"/>
      <c r="BX185" s="196"/>
      <c r="BY185" s="196"/>
      <c r="BZ185" s="196"/>
      <c r="CA185" s="196"/>
      <c r="CB185" s="196"/>
      <c r="CC185" s="196"/>
      <c r="CD185" s="196"/>
      <c r="CE185" s="196"/>
      <c r="CF185" s="196"/>
      <c r="CG185" s="196"/>
      <c r="CH185" s="196"/>
      <c r="CI185" s="196"/>
      <c r="CJ185" s="196"/>
      <c r="CK185" s="196"/>
      <c r="CL185" s="196"/>
      <c r="CM185" s="196"/>
    </row>
    <row r="186" spans="1:91" s="197" customFormat="1" ht="28.8" x14ac:dyDescent="0.3">
      <c r="A186" s="203" t="s">
        <v>279</v>
      </c>
      <c r="B186" s="204" t="s">
        <v>35</v>
      </c>
      <c r="C186" s="205" t="s">
        <v>280</v>
      </c>
      <c r="D186" s="333"/>
      <c r="E186" s="205" t="s">
        <v>26</v>
      </c>
      <c r="F186" s="205" t="s">
        <v>27</v>
      </c>
      <c r="G186" s="205" t="s">
        <v>28</v>
      </c>
      <c r="H186" s="204">
        <v>70</v>
      </c>
      <c r="I186" s="204" t="s">
        <v>64</v>
      </c>
      <c r="J186" s="204" t="s">
        <v>64</v>
      </c>
      <c r="K186" s="204" t="s">
        <v>22</v>
      </c>
      <c r="L186" s="204">
        <v>0</v>
      </c>
      <c r="M186" s="204">
        <v>0</v>
      </c>
      <c r="N186" s="206">
        <v>42736</v>
      </c>
      <c r="O186" s="206" t="s">
        <v>282</v>
      </c>
      <c r="P186" s="207"/>
      <c r="Q186" s="207"/>
      <c r="R186" s="207"/>
      <c r="S186" s="207">
        <v>50124</v>
      </c>
      <c r="T186" s="207"/>
      <c r="U186" s="207"/>
      <c r="V186" s="208"/>
      <c r="W186" s="207"/>
      <c r="X186" s="207"/>
      <c r="Y186" s="208"/>
      <c r="Z186" s="207"/>
      <c r="AA186" s="207"/>
      <c r="AB186" s="208"/>
      <c r="AC186" s="207"/>
      <c r="AD186" s="207"/>
      <c r="AE186" s="209"/>
      <c r="AF186" s="210" t="s">
        <v>288</v>
      </c>
      <c r="AG186" s="195"/>
      <c r="AH186" s="195"/>
      <c r="AI186" s="195"/>
      <c r="AJ186" s="195"/>
      <c r="AK186" s="195"/>
      <c r="AL186" s="195"/>
      <c r="AM186" s="195"/>
      <c r="AN186" s="195"/>
      <c r="AO186" s="195"/>
      <c r="AP186" s="195"/>
      <c r="AQ186" s="195"/>
      <c r="AR186" s="195"/>
      <c r="AS186" s="195"/>
      <c r="AT186" s="195"/>
      <c r="AU186" s="195"/>
      <c r="AV186" s="195"/>
      <c r="AW186" s="195"/>
      <c r="AX186" s="195"/>
      <c r="AY186" s="195"/>
      <c r="AZ186" s="195"/>
      <c r="BA186" s="195"/>
      <c r="BB186" s="195"/>
      <c r="BC186" s="195"/>
      <c r="BD186" s="195"/>
      <c r="BE186" s="195"/>
      <c r="BF186" s="195"/>
      <c r="BG186" s="195"/>
      <c r="BH186" s="195"/>
      <c r="BI186" s="195"/>
      <c r="BJ186" s="196"/>
      <c r="BK186" s="196"/>
      <c r="BL186" s="196"/>
      <c r="BM186" s="196"/>
      <c r="BN186" s="196"/>
      <c r="BO186" s="196"/>
      <c r="BP186" s="196"/>
      <c r="BQ186" s="196"/>
      <c r="BR186" s="196"/>
      <c r="BS186" s="196"/>
      <c r="BT186" s="196"/>
      <c r="BU186" s="196"/>
      <c r="BV186" s="196"/>
      <c r="BW186" s="196"/>
      <c r="BX186" s="196"/>
      <c r="BY186" s="196"/>
      <c r="BZ186" s="196"/>
      <c r="CA186" s="196"/>
      <c r="CB186" s="196"/>
      <c r="CC186" s="196"/>
      <c r="CD186" s="196"/>
      <c r="CE186" s="196"/>
      <c r="CF186" s="196"/>
      <c r="CG186" s="196"/>
      <c r="CH186" s="196"/>
      <c r="CI186" s="196"/>
      <c r="CJ186" s="196"/>
      <c r="CK186" s="196"/>
      <c r="CL186" s="196"/>
      <c r="CM186" s="196"/>
    </row>
    <row r="187" spans="1:91" ht="28.8" x14ac:dyDescent="0.3">
      <c r="A187" s="211" t="s">
        <v>77</v>
      </c>
      <c r="B187" s="211" t="s">
        <v>141</v>
      </c>
      <c r="C187" s="212" t="s">
        <v>141</v>
      </c>
      <c r="D187" s="213"/>
      <c r="E187" s="212" t="s">
        <v>37</v>
      </c>
      <c r="F187" s="212" t="s">
        <v>38</v>
      </c>
      <c r="G187" s="212" t="s">
        <v>17</v>
      </c>
      <c r="H187" s="214"/>
      <c r="I187" s="215" t="s">
        <v>195</v>
      </c>
      <c r="J187" s="215" t="s">
        <v>289</v>
      </c>
      <c r="K187" s="214"/>
      <c r="L187" s="213"/>
      <c r="M187" s="213">
        <v>712</v>
      </c>
      <c r="N187" s="214"/>
      <c r="O187" s="214">
        <v>2017</v>
      </c>
      <c r="P187" s="216"/>
      <c r="Q187" s="216"/>
      <c r="R187" s="216"/>
      <c r="S187" s="216"/>
      <c r="T187" s="214"/>
      <c r="U187" s="214"/>
      <c r="V187" s="217"/>
      <c r="W187" s="214"/>
      <c r="X187" s="214"/>
      <c r="Y187" s="217"/>
      <c r="Z187" s="214"/>
      <c r="AA187" s="214"/>
      <c r="AB187" s="217"/>
      <c r="AC187" s="214"/>
      <c r="AD187" s="214"/>
      <c r="AE187" s="218">
        <v>712</v>
      </c>
      <c r="AF187" s="214"/>
    </row>
    <row r="188" spans="1:91" x14ac:dyDescent="0.3">
      <c r="E188" s="92"/>
      <c r="F188" s="92"/>
    </row>
    <row r="189" spans="1:91" x14ac:dyDescent="0.3">
      <c r="E189" s="92"/>
      <c r="F189" s="92"/>
    </row>
    <row r="190" spans="1:91" x14ac:dyDescent="0.3">
      <c r="E190" s="92"/>
      <c r="F190" s="92"/>
    </row>
  </sheetData>
  <protectedRanges>
    <protectedRange password="C3EC" sqref="E12:G12 F1:H1 C5:H10 C66:H78 C12 C188:H1048576 C178:D180 D175:D177 H175:H180 C187:D187 H187" name="Range1"/>
    <protectedRange password="C3EC" sqref="I2:I4" name="Range1_2"/>
    <protectedRange password="C3EC" sqref="D15:D16" name="Range1_1"/>
    <protectedRange password="C3EC" sqref="B12" name="Range1_5"/>
    <protectedRange password="C3EC" sqref="E127 E125 E123 H127 H125 H123 H131 H129 I140 H133:H139 H149:I152 C123:C152 E134:E139 E147:E152 I142:I147 H148" name="Range1_4"/>
    <protectedRange password="C3EC" sqref="C119:C120" name="Range1_1_2"/>
    <protectedRange password="C3EC" sqref="H97 H95 H93 E83:G83 H99:H106 E84:F84 H108:H115 C98:F115" name="Range1_6"/>
    <protectedRange password="C3EC" sqref="C83:D84" name="Range1_1_3"/>
    <protectedRange password="C3EC" sqref="C92:H92 C93:G97 H91" name="Range1_3_2"/>
  </protectedRanges>
  <autoFilter ref="A13:DC187"/>
  <mergeCells count="61">
    <mergeCell ref="M83:M84"/>
    <mergeCell ref="D79:D81"/>
    <mergeCell ref="H92:H97"/>
    <mergeCell ref="H85:H91"/>
    <mergeCell ref="H107:H115"/>
    <mergeCell ref="C6:C7"/>
    <mergeCell ref="A11:B11"/>
    <mergeCell ref="C11:H11"/>
    <mergeCell ref="I11:M11"/>
    <mergeCell ref="N11:O11"/>
    <mergeCell ref="AF11:AF13"/>
    <mergeCell ref="A12:A13"/>
    <mergeCell ref="B12:B13"/>
    <mergeCell ref="C12:C13"/>
    <mergeCell ref="D12:D13"/>
    <mergeCell ref="E12:E13"/>
    <mergeCell ref="F12:F13"/>
    <mergeCell ref="G12:G13"/>
    <mergeCell ref="H12:H13"/>
    <mergeCell ref="I12:I13"/>
    <mergeCell ref="P11:AE11"/>
    <mergeCell ref="J12:J13"/>
    <mergeCell ref="K12:K13"/>
    <mergeCell ref="L12:L13"/>
    <mergeCell ref="M12:M13"/>
    <mergeCell ref="AB12:AE12"/>
    <mergeCell ref="Y12:AA12"/>
    <mergeCell ref="O12:O13"/>
    <mergeCell ref="N12:N13"/>
    <mergeCell ref="P12:R12"/>
    <mergeCell ref="S12:U12"/>
    <mergeCell ref="V12:X12"/>
    <mergeCell ref="O174:O177"/>
    <mergeCell ref="D174:D177"/>
    <mergeCell ref="H174:H177"/>
    <mergeCell ref="H168:H173"/>
    <mergeCell ref="O154:O156"/>
    <mergeCell ref="D157:D159"/>
    <mergeCell ref="N157:N159"/>
    <mergeCell ref="O157:O159"/>
    <mergeCell ref="D154:D156"/>
    <mergeCell ref="N154:N156"/>
    <mergeCell ref="N168:N173"/>
    <mergeCell ref="O168:O173"/>
    <mergeCell ref="D168:D173"/>
    <mergeCell ref="AF79:AF81"/>
    <mergeCell ref="N83:N84"/>
    <mergeCell ref="O83:O84"/>
    <mergeCell ref="H98:H106"/>
    <mergeCell ref="D181:D186"/>
    <mergeCell ref="O160:O161"/>
    <mergeCell ref="D162:D167"/>
    <mergeCell ref="E162:E164"/>
    <mergeCell ref="F162:F164"/>
    <mergeCell ref="N162:N167"/>
    <mergeCell ref="O162:O167"/>
    <mergeCell ref="E165:E167"/>
    <mergeCell ref="F165:F167"/>
    <mergeCell ref="D160:D161"/>
    <mergeCell ref="N160:N161"/>
    <mergeCell ref="N174:N177"/>
  </mergeCells>
  <dataValidations count="7">
    <dataValidation type="list" allowBlank="1" showInputMessage="1" showErrorMessage="1" sqref="K67:K77 J15:J18 J66:J77 J44 J120:J121 J148 J126:J139 J168:J180 J141 K140 K149:K152 J152 J146 J53 J47 J83:J97">
      <formula1>INDIRECT(I15)</formula1>
    </dataValidation>
    <dataValidation type="list" allowBlank="1" showInputMessage="1" showErrorMessage="1" sqref="G168:G187 G162:G164 G12:G65 H140:H147 G85:G91 G79:G83 G98:G153">
      <formula1>UNITE</formula1>
    </dataValidation>
    <dataValidation type="list" allowBlank="1" showInputMessage="1" showErrorMessage="1" sqref="F168:F187 F165 F12:F65 F79:F91 F116:F162">
      <formula1>INDICATEUR</formula1>
    </dataValidation>
    <dataValidation type="list" allowBlank="1" showInputMessage="1" showErrorMessage="1" sqref="A66 A98:A115">
      <formula1>ORG_LIST</formula1>
    </dataValidation>
    <dataValidation type="list" allowBlank="1" showInputMessage="1" showErrorMessage="1" sqref="I148 I66:I78 I168:I180 J149:J151 I120:I121 I126:I139 I141 J140 I83:I97">
      <formula1>REGION.</formula1>
    </dataValidation>
    <dataValidation type="list" allowBlank="1" showInputMessage="1" showErrorMessage="1" sqref="E12:E13 E25:E65 E153:E162 E165 E168:E187 E140:E146 E79:E91 E116:E133">
      <formula1>ACTIVITE</formula1>
    </dataValidation>
    <dataValidation type="list" allowBlank="1" showInputMessage="1" showErrorMessage="1" sqref="E138">
      <formula1>REGION</formula1>
    </dataValidation>
  </dataValidations>
  <pageMargins left="0.70866141732283472" right="0.70866141732283472" top="0.74803149606299213" bottom="0.74803149606299213" header="0.31496062992125984" footer="0.31496062992125984"/>
  <pageSetup paperSize="9" scale="5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4"/>
  <sheetViews>
    <sheetView tabSelected="1" zoomScale="70" zoomScaleNormal="70" workbookViewId="0">
      <selection sqref="A1:S1"/>
    </sheetView>
  </sheetViews>
  <sheetFormatPr defaultColWidth="11.44140625" defaultRowHeight="14.4" x14ac:dyDescent="0.3"/>
  <cols>
    <col min="1" max="1" width="29.44140625" style="11" customWidth="1"/>
    <col min="2" max="2" width="19.5546875" style="11" customWidth="1"/>
    <col min="3" max="3" width="26.109375" style="11" customWidth="1"/>
    <col min="4" max="8" width="11.44140625" style="11"/>
    <col min="9" max="9" width="17.6640625" style="11" customWidth="1"/>
    <col min="10" max="10" width="23" style="11" customWidth="1"/>
    <col min="11" max="11" width="28" style="11" customWidth="1"/>
    <col min="12" max="12" width="17.109375" style="11" customWidth="1"/>
    <col min="13" max="13" width="47.5546875" style="11" customWidth="1"/>
    <col min="14" max="14" width="33.109375" style="11" customWidth="1"/>
    <col min="15" max="15" width="21.109375" style="11" customWidth="1"/>
    <col min="16" max="16" width="36.5546875" style="11" customWidth="1"/>
    <col min="17" max="17" width="34.109375" style="11" customWidth="1"/>
    <col min="18" max="18" width="13.5546875" style="11" customWidth="1"/>
    <col min="19" max="16384" width="11.44140625" style="11"/>
  </cols>
  <sheetData>
    <row r="1" spans="1:22" ht="65.25" customHeight="1" x14ac:dyDescent="1.5">
      <c r="A1" s="389" t="s">
        <v>321</v>
      </c>
      <c r="B1" s="389"/>
      <c r="C1" s="389"/>
      <c r="D1" s="389"/>
      <c r="E1" s="389"/>
      <c r="F1" s="389"/>
      <c r="G1" s="389"/>
      <c r="H1" s="389"/>
      <c r="I1" s="389"/>
      <c r="J1" s="389"/>
      <c r="K1" s="389"/>
      <c r="L1" s="389"/>
      <c r="M1" s="389"/>
      <c r="N1" s="389"/>
      <c r="O1" s="389"/>
      <c r="P1" s="389"/>
      <c r="Q1" s="389"/>
      <c r="R1" s="389"/>
      <c r="S1" s="389"/>
      <c r="T1" s="234"/>
      <c r="U1" s="234"/>
      <c r="V1" s="234"/>
    </row>
    <row r="2" spans="1:22" x14ac:dyDescent="0.3">
      <c r="A2" s="323" t="s">
        <v>363</v>
      </c>
      <c r="E2" s="240"/>
    </row>
    <row r="3" spans="1:22" x14ac:dyDescent="0.3">
      <c r="A3" s="390" t="s">
        <v>290</v>
      </c>
      <c r="B3" s="391"/>
      <c r="C3" s="392"/>
      <c r="I3" s="401" t="s">
        <v>291</v>
      </c>
      <c r="J3" s="401"/>
      <c r="O3" s="12"/>
      <c r="P3" s="12"/>
      <c r="Q3" s="12"/>
    </row>
    <row r="4" spans="1:22" x14ac:dyDescent="0.3">
      <c r="A4" s="186"/>
      <c r="B4" s="238" t="s">
        <v>292</v>
      </c>
      <c r="C4" s="238" t="s">
        <v>293</v>
      </c>
      <c r="F4" s="240"/>
      <c r="I4" s="401"/>
      <c r="J4" s="401"/>
      <c r="O4" s="12"/>
      <c r="P4" s="12"/>
      <c r="Q4" s="12"/>
    </row>
    <row r="5" spans="1:22" x14ac:dyDescent="0.3">
      <c r="A5" s="186" t="s">
        <v>7</v>
      </c>
      <c r="B5" s="238">
        <v>2</v>
      </c>
      <c r="C5" s="238">
        <v>2</v>
      </c>
      <c r="G5" s="3"/>
      <c r="I5" s="401"/>
      <c r="J5" s="401"/>
      <c r="O5" s="201"/>
      <c r="P5" s="202"/>
      <c r="Q5" s="202"/>
    </row>
    <row r="6" spans="1:22" x14ac:dyDescent="0.3">
      <c r="A6" s="186" t="s">
        <v>11</v>
      </c>
      <c r="B6" s="238">
        <v>1</v>
      </c>
      <c r="C6" s="238">
        <v>3</v>
      </c>
      <c r="I6" s="186" t="s">
        <v>22</v>
      </c>
      <c r="J6" s="186">
        <v>132</v>
      </c>
      <c r="O6" s="201"/>
      <c r="P6" s="202"/>
      <c r="Q6" s="202"/>
    </row>
    <row r="7" spans="1:22" x14ac:dyDescent="0.3">
      <c r="A7" s="186" t="s">
        <v>9</v>
      </c>
      <c r="B7" s="238">
        <v>2</v>
      </c>
      <c r="C7" s="238">
        <v>1</v>
      </c>
      <c r="I7" s="186" t="s">
        <v>18</v>
      </c>
      <c r="J7" s="186">
        <v>129</v>
      </c>
      <c r="O7" s="201"/>
      <c r="P7" s="202"/>
      <c r="Q7" s="202"/>
    </row>
    <row r="8" spans="1:22" x14ac:dyDescent="0.3">
      <c r="A8" s="186" t="s">
        <v>294</v>
      </c>
      <c r="B8" s="238">
        <v>1</v>
      </c>
      <c r="C8" s="238">
        <v>1</v>
      </c>
      <c r="I8" s="186" t="s">
        <v>29</v>
      </c>
      <c r="J8" s="186">
        <v>63</v>
      </c>
      <c r="O8" s="201"/>
      <c r="P8" s="202"/>
      <c r="Q8" s="202"/>
    </row>
    <row r="9" spans="1:22" x14ac:dyDescent="0.3">
      <c r="A9" s="186" t="s">
        <v>10</v>
      </c>
      <c r="B9" s="238">
        <v>2</v>
      </c>
      <c r="C9" s="238">
        <v>3</v>
      </c>
      <c r="I9" s="186" t="s">
        <v>53</v>
      </c>
      <c r="J9" s="186">
        <v>236</v>
      </c>
      <c r="O9" s="201"/>
      <c r="P9" s="202"/>
      <c r="Q9" s="202"/>
    </row>
    <row r="10" spans="1:22" x14ac:dyDescent="0.3">
      <c r="A10" s="186" t="s">
        <v>8</v>
      </c>
      <c r="B10" s="238">
        <v>1</v>
      </c>
      <c r="C10" s="238"/>
      <c r="I10" s="186" t="s">
        <v>41</v>
      </c>
      <c r="J10" s="186">
        <v>333</v>
      </c>
      <c r="O10" s="201"/>
      <c r="P10" s="202"/>
      <c r="Q10" s="202"/>
    </row>
    <row r="11" spans="1:22" x14ac:dyDescent="0.3">
      <c r="I11" s="186" t="s">
        <v>32</v>
      </c>
      <c r="J11" s="186">
        <v>310</v>
      </c>
      <c r="O11" s="201"/>
      <c r="P11" s="202"/>
      <c r="Q11" s="202"/>
    </row>
    <row r="12" spans="1:22" x14ac:dyDescent="0.3">
      <c r="I12" s="200" t="s">
        <v>33</v>
      </c>
      <c r="J12" s="200">
        <v>2</v>
      </c>
      <c r="O12" s="201"/>
      <c r="P12" s="202"/>
      <c r="Q12" s="202"/>
    </row>
    <row r="13" spans="1:22" x14ac:dyDescent="0.3">
      <c r="I13" s="199" t="s">
        <v>64</v>
      </c>
      <c r="J13" s="186">
        <v>250</v>
      </c>
    </row>
    <row r="14" spans="1:22" x14ac:dyDescent="0.3">
      <c r="I14" s="200" t="s">
        <v>69</v>
      </c>
      <c r="J14" s="200">
        <v>58</v>
      </c>
    </row>
    <row r="15" spans="1:22" x14ac:dyDescent="0.3">
      <c r="I15" s="200" t="s">
        <v>138</v>
      </c>
      <c r="J15" s="200">
        <v>601</v>
      </c>
      <c r="V15" s="220"/>
    </row>
    <row r="16" spans="1:22" x14ac:dyDescent="0.3">
      <c r="I16" s="186" t="s">
        <v>75</v>
      </c>
      <c r="J16" s="200">
        <v>33</v>
      </c>
    </row>
    <row r="17" spans="1:10" x14ac:dyDescent="0.3">
      <c r="I17" s="200" t="s">
        <v>80</v>
      </c>
      <c r="J17" s="200">
        <v>33</v>
      </c>
    </row>
    <row r="18" spans="1:10" x14ac:dyDescent="0.3">
      <c r="I18" s="200" t="s">
        <v>63</v>
      </c>
      <c r="J18" s="200">
        <v>1184</v>
      </c>
    </row>
    <row r="19" spans="1:10" x14ac:dyDescent="0.3">
      <c r="I19" s="186" t="s">
        <v>172</v>
      </c>
      <c r="J19" s="200">
        <v>120</v>
      </c>
    </row>
    <row r="20" spans="1:10" x14ac:dyDescent="0.3">
      <c r="I20" s="223" t="s">
        <v>121</v>
      </c>
      <c r="J20" s="223">
        <f>SUM(J6:J19)</f>
        <v>3484</v>
      </c>
    </row>
    <row r="21" spans="1:10" x14ac:dyDescent="0.3">
      <c r="H21" s="240"/>
    </row>
    <row r="26" spans="1:10" x14ac:dyDescent="0.3">
      <c r="G26" s="240"/>
    </row>
    <row r="27" spans="1:10" x14ac:dyDescent="0.3">
      <c r="A27" s="401" t="s">
        <v>295</v>
      </c>
      <c r="B27" s="401"/>
    </row>
    <row r="28" spans="1:10" ht="18.75" customHeight="1" x14ac:dyDescent="0.3">
      <c r="A28" s="401"/>
      <c r="B28" s="401"/>
    </row>
    <row r="29" spans="1:10" x14ac:dyDescent="0.3">
      <c r="A29" s="186" t="s">
        <v>32</v>
      </c>
      <c r="B29" s="186">
        <v>245</v>
      </c>
    </row>
    <row r="30" spans="1:10" x14ac:dyDescent="0.3">
      <c r="A30" s="186" t="s">
        <v>138</v>
      </c>
      <c r="B30" s="186">
        <v>569</v>
      </c>
    </row>
    <row r="31" spans="1:10" x14ac:dyDescent="0.3">
      <c r="A31" s="186" t="s">
        <v>172</v>
      </c>
      <c r="B31" s="186">
        <v>20</v>
      </c>
    </row>
    <row r="32" spans="1:10" x14ac:dyDescent="0.3">
      <c r="A32" s="186" t="s">
        <v>63</v>
      </c>
      <c r="B32" s="186">
        <v>913</v>
      </c>
    </row>
    <row r="33" spans="1:12" x14ac:dyDescent="0.3">
      <c r="A33" s="236" t="s">
        <v>121</v>
      </c>
      <c r="B33" s="223">
        <f>SUM(B29:B32)</f>
        <v>1747</v>
      </c>
      <c r="K33" s="393" t="s">
        <v>296</v>
      </c>
      <c r="L33" s="394"/>
    </row>
    <row r="34" spans="1:12" x14ac:dyDescent="0.3">
      <c r="K34" s="395"/>
      <c r="L34" s="396"/>
    </row>
    <row r="35" spans="1:12" x14ac:dyDescent="0.3">
      <c r="K35" s="186" t="s">
        <v>32</v>
      </c>
      <c r="L35" s="186">
        <v>958</v>
      </c>
    </row>
    <row r="36" spans="1:12" ht="15" customHeight="1" x14ac:dyDescent="0.3">
      <c r="K36" s="186" t="s">
        <v>22</v>
      </c>
      <c r="L36" s="186">
        <v>737</v>
      </c>
    </row>
    <row r="37" spans="1:12" x14ac:dyDescent="0.3">
      <c r="K37" s="186" t="s">
        <v>18</v>
      </c>
      <c r="L37" s="200">
        <v>111</v>
      </c>
    </row>
    <row r="38" spans="1:12" x14ac:dyDescent="0.3">
      <c r="K38" s="186" t="s">
        <v>29</v>
      </c>
      <c r="L38" s="200">
        <v>1131</v>
      </c>
    </row>
    <row r="39" spans="1:12" x14ac:dyDescent="0.3">
      <c r="K39" s="186" t="s">
        <v>21</v>
      </c>
      <c r="L39" s="200">
        <v>310</v>
      </c>
    </row>
    <row r="40" spans="1:12" x14ac:dyDescent="0.3">
      <c r="K40" s="186" t="s">
        <v>41</v>
      </c>
      <c r="L40" s="200">
        <v>890</v>
      </c>
    </row>
    <row r="41" spans="1:12" x14ac:dyDescent="0.3">
      <c r="K41" s="186" t="s">
        <v>55</v>
      </c>
      <c r="L41" s="200">
        <v>450</v>
      </c>
    </row>
    <row r="42" spans="1:12" x14ac:dyDescent="0.3">
      <c r="K42" s="199" t="s">
        <v>64</v>
      </c>
      <c r="L42" s="186">
        <v>2465</v>
      </c>
    </row>
    <row r="43" spans="1:12" ht="30.75" customHeight="1" x14ac:dyDescent="0.3">
      <c r="A43" s="390" t="s">
        <v>297</v>
      </c>
      <c r="B43" s="397"/>
      <c r="K43" s="200" t="s">
        <v>69</v>
      </c>
      <c r="L43" s="186">
        <v>35</v>
      </c>
    </row>
    <row r="44" spans="1:12" x14ac:dyDescent="0.3">
      <c r="A44" s="186" t="s">
        <v>22</v>
      </c>
      <c r="B44" s="186">
        <v>132</v>
      </c>
      <c r="K44" s="200" t="s">
        <v>138</v>
      </c>
      <c r="L44" s="186">
        <v>914</v>
      </c>
    </row>
    <row r="45" spans="1:12" x14ac:dyDescent="0.3">
      <c r="A45" s="186" t="s">
        <v>18</v>
      </c>
      <c r="B45" s="186">
        <v>129</v>
      </c>
      <c r="K45" s="186" t="s">
        <v>75</v>
      </c>
      <c r="L45" s="186">
        <v>2330</v>
      </c>
    </row>
    <row r="46" spans="1:12" x14ac:dyDescent="0.3">
      <c r="A46" s="186" t="s">
        <v>29</v>
      </c>
      <c r="B46" s="186">
        <v>63</v>
      </c>
      <c r="K46" s="200" t="s">
        <v>271</v>
      </c>
      <c r="L46" s="186">
        <v>453</v>
      </c>
    </row>
    <row r="47" spans="1:12" x14ac:dyDescent="0.3">
      <c r="A47" s="186" t="s">
        <v>53</v>
      </c>
      <c r="B47" s="186">
        <v>236</v>
      </c>
      <c r="K47" s="200" t="s">
        <v>80</v>
      </c>
      <c r="L47" s="186">
        <v>35</v>
      </c>
    </row>
    <row r="48" spans="1:12" x14ac:dyDescent="0.3">
      <c r="A48" s="200" t="s">
        <v>41</v>
      </c>
      <c r="B48" s="200">
        <v>333</v>
      </c>
      <c r="K48" s="200" t="s">
        <v>289</v>
      </c>
      <c r="L48" s="200">
        <v>2012</v>
      </c>
    </row>
    <row r="49" spans="1:12" x14ac:dyDescent="0.3">
      <c r="A49" s="200" t="s">
        <v>32</v>
      </c>
      <c r="B49" s="200">
        <v>65</v>
      </c>
      <c r="K49" s="236" t="s">
        <v>121</v>
      </c>
      <c r="L49" s="223">
        <f>SUM(L35:L48)</f>
        <v>12831</v>
      </c>
    </row>
    <row r="50" spans="1:12" ht="15" customHeight="1" x14ac:dyDescent="0.3">
      <c r="A50" s="200" t="s">
        <v>138</v>
      </c>
      <c r="B50" s="200">
        <v>32</v>
      </c>
    </row>
    <row r="51" spans="1:12" ht="19.5" customHeight="1" x14ac:dyDescent="0.3">
      <c r="A51" s="200" t="s">
        <v>64</v>
      </c>
      <c r="B51" s="200">
        <v>250</v>
      </c>
      <c r="K51" s="242"/>
    </row>
    <row r="52" spans="1:12" x14ac:dyDescent="0.3">
      <c r="A52" s="200" t="s">
        <v>69</v>
      </c>
      <c r="B52" s="200">
        <v>58</v>
      </c>
      <c r="K52" s="237"/>
    </row>
    <row r="53" spans="1:12" x14ac:dyDescent="0.3">
      <c r="A53" s="186" t="s">
        <v>172</v>
      </c>
      <c r="B53" s="200">
        <v>100</v>
      </c>
      <c r="K53" s="243"/>
    </row>
    <row r="54" spans="1:12" x14ac:dyDescent="0.3">
      <c r="A54" s="200" t="s">
        <v>75</v>
      </c>
      <c r="B54" s="200">
        <v>33</v>
      </c>
    </row>
    <row r="55" spans="1:12" x14ac:dyDescent="0.3">
      <c r="A55" s="186" t="s">
        <v>33</v>
      </c>
      <c r="B55" s="200">
        <v>2</v>
      </c>
    </row>
    <row r="56" spans="1:12" x14ac:dyDescent="0.3">
      <c r="A56" s="200" t="s">
        <v>63</v>
      </c>
      <c r="B56" s="200">
        <v>271</v>
      </c>
    </row>
    <row r="57" spans="1:12" x14ac:dyDescent="0.3">
      <c r="A57" s="200" t="s">
        <v>80</v>
      </c>
      <c r="B57" s="200">
        <v>33</v>
      </c>
    </row>
    <row r="58" spans="1:12" x14ac:dyDescent="0.3">
      <c r="A58" s="236" t="s">
        <v>121</v>
      </c>
      <c r="B58" s="223">
        <f>SUM(B44:B57)</f>
        <v>1737</v>
      </c>
    </row>
    <row r="60" spans="1:12" ht="51" customHeight="1" x14ac:dyDescent="0.3">
      <c r="A60" s="398" t="s">
        <v>318</v>
      </c>
      <c r="B60" s="399"/>
      <c r="C60" s="400"/>
    </row>
    <row r="61" spans="1:12" x14ac:dyDescent="0.3">
      <c r="A61" s="186"/>
      <c r="B61" s="238" t="s">
        <v>298</v>
      </c>
      <c r="C61" s="238" t="s">
        <v>293</v>
      </c>
    </row>
    <row r="62" spans="1:12" x14ac:dyDescent="0.3">
      <c r="A62" s="186" t="s">
        <v>278</v>
      </c>
      <c r="B62" s="186"/>
      <c r="C62" s="238">
        <v>244</v>
      </c>
    </row>
    <row r="63" spans="1:12" x14ac:dyDescent="0.3">
      <c r="A63" s="186" t="s">
        <v>82</v>
      </c>
      <c r="B63" s="238">
        <v>420</v>
      </c>
      <c r="C63" s="238">
        <v>582</v>
      </c>
    </row>
    <row r="64" spans="1:12" x14ac:dyDescent="0.3">
      <c r="A64" s="186" t="s">
        <v>301</v>
      </c>
      <c r="B64" s="238">
        <v>1783</v>
      </c>
      <c r="C64" s="238"/>
    </row>
    <row r="65" spans="1:19" x14ac:dyDescent="0.3">
      <c r="A65" s="186" t="s">
        <v>192</v>
      </c>
      <c r="B65" s="238">
        <v>1920</v>
      </c>
      <c r="C65" s="238">
        <v>5465</v>
      </c>
    </row>
    <row r="66" spans="1:19" x14ac:dyDescent="0.3">
      <c r="A66" s="186" t="s">
        <v>13</v>
      </c>
      <c r="B66" s="238">
        <v>1860</v>
      </c>
      <c r="C66" s="238">
        <v>5358</v>
      </c>
    </row>
    <row r="67" spans="1:19" x14ac:dyDescent="0.3">
      <c r="A67" s="186" t="s">
        <v>57</v>
      </c>
      <c r="B67" s="238">
        <v>419</v>
      </c>
      <c r="C67" s="238">
        <v>470</v>
      </c>
    </row>
    <row r="68" spans="1:19" x14ac:dyDescent="0.3">
      <c r="A68" s="186" t="s">
        <v>308</v>
      </c>
      <c r="B68" s="238">
        <v>450</v>
      </c>
      <c r="C68" s="238"/>
    </row>
    <row r="69" spans="1:19" ht="18.75" customHeight="1" x14ac:dyDescent="0.3">
      <c r="A69" s="186" t="s">
        <v>309</v>
      </c>
      <c r="B69" s="238">
        <v>12</v>
      </c>
      <c r="C69" s="238"/>
    </row>
    <row r="70" spans="1:19" x14ac:dyDescent="0.3">
      <c r="A70" s="186" t="s">
        <v>310</v>
      </c>
      <c r="B70" s="238"/>
      <c r="C70" s="238">
        <v>712</v>
      </c>
    </row>
    <row r="71" spans="1:19" x14ac:dyDescent="0.3">
      <c r="A71" s="236" t="s">
        <v>121</v>
      </c>
      <c r="B71" s="239">
        <f>SUM(B62:B70)</f>
        <v>6864</v>
      </c>
      <c r="C71" s="239">
        <f>SUM(C62:C70)</f>
        <v>12831</v>
      </c>
    </row>
    <row r="72" spans="1:19" ht="15.6" x14ac:dyDescent="0.3">
      <c r="A72" s="231" t="s">
        <v>311</v>
      </c>
    </row>
    <row r="73" spans="1:19" ht="15.6" x14ac:dyDescent="0.3">
      <c r="A73" s="231" t="s">
        <v>312</v>
      </c>
      <c r="Q73" s="240"/>
    </row>
    <row r="74" spans="1:19" x14ac:dyDescent="0.3">
      <c r="Q74" s="240"/>
    </row>
    <row r="75" spans="1:19" x14ac:dyDescent="0.3">
      <c r="Q75" s="235"/>
    </row>
    <row r="78" spans="1:19" x14ac:dyDescent="0.3">
      <c r="A78" s="253" t="s">
        <v>319</v>
      </c>
      <c r="B78" s="253"/>
      <c r="C78" s="253"/>
      <c r="P78" s="254" t="s">
        <v>299</v>
      </c>
      <c r="Q78" s="310"/>
      <c r="R78" s="310"/>
      <c r="S78" s="254"/>
    </row>
    <row r="79" spans="1:19" x14ac:dyDescent="0.3">
      <c r="A79" s="186"/>
      <c r="B79" s="186" t="s">
        <v>313</v>
      </c>
      <c r="C79" s="238" t="s">
        <v>314</v>
      </c>
      <c r="L79" s="232"/>
      <c r="P79" s="233"/>
      <c r="Q79" s="311" t="s">
        <v>300</v>
      </c>
      <c r="R79" s="311" t="s">
        <v>320</v>
      </c>
      <c r="S79" s="233"/>
    </row>
    <row r="80" spans="1:19" x14ac:dyDescent="0.3">
      <c r="A80" s="186" t="s">
        <v>301</v>
      </c>
      <c r="B80" s="238">
        <v>390</v>
      </c>
      <c r="C80" s="186"/>
      <c r="P80" s="222" t="s">
        <v>302</v>
      </c>
      <c r="Q80" s="312" t="s">
        <v>303</v>
      </c>
      <c r="R80" s="309">
        <v>1737</v>
      </c>
      <c r="S80" s="224">
        <f>R80/R84</f>
        <v>0.22206596778317567</v>
      </c>
    </row>
    <row r="81" spans="1:19" x14ac:dyDescent="0.3">
      <c r="A81" s="186" t="s">
        <v>315</v>
      </c>
      <c r="B81" s="238">
        <v>255</v>
      </c>
      <c r="C81" s="238">
        <v>12</v>
      </c>
      <c r="P81" s="222" t="s">
        <v>304</v>
      </c>
      <c r="Q81" s="312" t="s">
        <v>305</v>
      </c>
      <c r="R81" s="309">
        <v>2705</v>
      </c>
      <c r="S81" s="224">
        <f>R81/R84</f>
        <v>0.34581948350805419</v>
      </c>
    </row>
    <row r="82" spans="1:19" ht="15" customHeight="1" x14ac:dyDescent="0.3">
      <c r="A82" s="186" t="s">
        <v>316</v>
      </c>
      <c r="B82" s="238">
        <v>200</v>
      </c>
      <c r="C82" s="186"/>
      <c r="P82" s="222" t="s">
        <v>357</v>
      </c>
      <c r="Q82" s="312" t="s">
        <v>358</v>
      </c>
      <c r="R82" s="309">
        <v>2620</v>
      </c>
      <c r="S82" s="224">
        <f>R82/R84</f>
        <v>0.33495269751981588</v>
      </c>
    </row>
    <row r="83" spans="1:19" x14ac:dyDescent="0.3">
      <c r="A83" s="308" t="s">
        <v>121</v>
      </c>
      <c r="B83" s="309">
        <f>SUM(B80:B82)</f>
        <v>845</v>
      </c>
      <c r="C83" s="309">
        <f>SUM(C81:C82)</f>
        <v>12</v>
      </c>
      <c r="P83" s="222" t="s">
        <v>306</v>
      </c>
      <c r="Q83" s="312" t="s">
        <v>307</v>
      </c>
      <c r="R83" s="309">
        <v>760</v>
      </c>
      <c r="S83" s="224">
        <f>R83/R84</f>
        <v>9.7161851188954235E-2</v>
      </c>
    </row>
    <row r="84" spans="1:19" x14ac:dyDescent="0.3">
      <c r="P84" s="225" t="s">
        <v>121</v>
      </c>
      <c r="Q84" s="186"/>
      <c r="R84" s="238">
        <f>SUM(R80:R83)</f>
        <v>7822</v>
      </c>
      <c r="S84" s="224"/>
    </row>
    <row r="85" spans="1:19" x14ac:dyDescent="0.3">
      <c r="Q85" s="241"/>
    </row>
    <row r="88" spans="1:19" x14ac:dyDescent="0.3">
      <c r="J88" s="12"/>
      <c r="P88" s="186"/>
      <c r="Q88" s="186" t="s">
        <v>359</v>
      </c>
      <c r="R88" s="186" t="s">
        <v>360</v>
      </c>
    </row>
    <row r="89" spans="1:19" ht="31.2" x14ac:dyDescent="0.3">
      <c r="P89" s="314" t="s">
        <v>361</v>
      </c>
      <c r="Q89" s="186">
        <v>1737</v>
      </c>
      <c r="R89" s="224">
        <f>Q89/Q91</f>
        <v>0.49856486796785304</v>
      </c>
    </row>
    <row r="90" spans="1:19" ht="31.2" x14ac:dyDescent="0.3">
      <c r="P90" s="315" t="s">
        <v>362</v>
      </c>
      <c r="Q90" s="186">
        <v>1747</v>
      </c>
      <c r="R90" s="224">
        <f>Q90/Q91</f>
        <v>0.50143513203214696</v>
      </c>
    </row>
    <row r="91" spans="1:19" x14ac:dyDescent="0.3">
      <c r="P91" s="186" t="s">
        <v>121</v>
      </c>
      <c r="Q91" s="186">
        <f>SUM(Q89:Q90)</f>
        <v>3484</v>
      </c>
      <c r="R91" s="186"/>
    </row>
    <row r="92" spans="1:19" x14ac:dyDescent="0.3">
      <c r="M92" s="235"/>
    </row>
    <row r="93" spans="1:19" x14ac:dyDescent="0.3">
      <c r="M93" s="235"/>
    </row>
    <row r="94" spans="1:19" x14ac:dyDescent="0.3">
      <c r="M94" s="240"/>
    </row>
    <row r="95" spans="1:19" x14ac:dyDescent="0.3">
      <c r="M95" s="235"/>
    </row>
    <row r="103" spans="2:3" x14ac:dyDescent="0.3">
      <c r="B103" s="240"/>
    </row>
    <row r="105" spans="2:3" x14ac:dyDescent="0.3">
      <c r="B105" s="388" t="s">
        <v>317</v>
      </c>
      <c r="C105" s="388"/>
    </row>
    <row r="106" spans="2:3" x14ac:dyDescent="0.3">
      <c r="B106" s="186" t="s">
        <v>278</v>
      </c>
      <c r="C106" s="186">
        <v>244</v>
      </c>
    </row>
    <row r="107" spans="2:3" x14ac:dyDescent="0.3">
      <c r="B107" s="186" t="s">
        <v>82</v>
      </c>
      <c r="C107" s="186">
        <v>582</v>
      </c>
    </row>
    <row r="108" spans="2:3" x14ac:dyDescent="0.3">
      <c r="B108" s="186" t="s">
        <v>192</v>
      </c>
      <c r="C108" s="186">
        <v>5465</v>
      </c>
    </row>
    <row r="109" spans="2:3" x14ac:dyDescent="0.3">
      <c r="B109" s="186" t="s">
        <v>13</v>
      </c>
      <c r="C109" s="186">
        <v>5358</v>
      </c>
    </row>
    <row r="110" spans="2:3" x14ac:dyDescent="0.3">
      <c r="B110" s="186" t="s">
        <v>57</v>
      </c>
      <c r="C110" s="186">
        <v>470</v>
      </c>
    </row>
    <row r="111" spans="2:3" x14ac:dyDescent="0.3">
      <c r="B111" s="186" t="s">
        <v>310</v>
      </c>
      <c r="C111" s="186">
        <v>712</v>
      </c>
    </row>
    <row r="112" spans="2:3" x14ac:dyDescent="0.3">
      <c r="B112" s="200" t="s">
        <v>121</v>
      </c>
      <c r="C112" s="186">
        <f>SUM(C106:C111)</f>
        <v>12831</v>
      </c>
    </row>
    <row r="114" spans="2:2" x14ac:dyDescent="0.3">
      <c r="B114" s="242"/>
    </row>
  </sheetData>
  <mergeCells count="8">
    <mergeCell ref="B105:C105"/>
    <mergeCell ref="A1:S1"/>
    <mergeCell ref="A3:C3"/>
    <mergeCell ref="K33:L34"/>
    <mergeCell ref="A43:B43"/>
    <mergeCell ref="A60:C60"/>
    <mergeCell ref="I3:J5"/>
    <mergeCell ref="A27:B2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SCE DES DONNEES</vt:lpstr>
      <vt:lpstr>4W_Reduite (2)</vt:lpstr>
      <vt:lpstr>apercu-projet</vt:lpstr>
      <vt:lpstr>ACTIVITE</vt:lpstr>
      <vt:lpstr>BAILLEURS</vt:lpstr>
      <vt:lpstr>BALLEUR</vt:lpstr>
      <vt:lpstr>GAO</vt:lpstr>
      <vt:lpstr>Gao.</vt:lpstr>
      <vt:lpstr>gGAO</vt:lpstr>
      <vt:lpstr>INDICATEUR</vt:lpstr>
      <vt:lpstr>KIDAL</vt:lpstr>
      <vt:lpstr>Kidal.</vt:lpstr>
      <vt:lpstr>KIDALE</vt:lpstr>
      <vt:lpstr>MENAKA</vt:lpstr>
      <vt:lpstr>Menaka.</vt:lpstr>
      <vt:lpstr>Moi</vt:lpstr>
      <vt:lpstr>MOPTI</vt:lpstr>
      <vt:lpstr>MOPTI.</vt:lpstr>
      <vt:lpstr>Moptii</vt:lpstr>
      <vt:lpstr>ORG_LIST</vt:lpstr>
      <vt:lpstr>'4W_Reduite (2)'!Print_Area</vt:lpstr>
      <vt:lpstr>REGION</vt:lpstr>
      <vt:lpstr>REGION.</vt:lpstr>
      <vt:lpstr>REGIONS</vt:lpstr>
      <vt:lpstr>TOMBOUCTOU</vt:lpstr>
      <vt:lpstr>TOMBOUKTOU</vt:lpstr>
      <vt:lpstr>Tombouktu</vt:lpstr>
      <vt:lpstr>Toumbouctu</vt:lpstr>
      <vt:lpstr>UNITE</vt:lpstr>
    </vt:vector>
  </TitlesOfParts>
  <Company>UNHCR</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Djeneba OUANE</dc:creator>
  <cp:lastModifiedBy>Bo Hurkmans</cp:lastModifiedBy>
  <cp:revision/>
  <dcterms:created xsi:type="dcterms:W3CDTF">2015-02-20T09:51:30Z</dcterms:created>
  <dcterms:modified xsi:type="dcterms:W3CDTF">2017-06-28T09:51:55Z</dcterms:modified>
</cp:coreProperties>
</file>