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1070" windowHeight="6135" activeTab="2"/>
  </bookViews>
  <sheets>
    <sheet name="WWW summary" sheetId="4" r:id="rId1"/>
    <sheet name="Agency by Municpality" sheetId="2" r:id="rId2"/>
    <sheet name="Flash and CERF" sheetId="3" r:id="rId3"/>
  </sheets>
  <calcPr calcId="145621"/>
</workbook>
</file>

<file path=xl/calcChain.xml><?xml version="1.0" encoding="utf-8"?>
<calcChain xmlns="http://schemas.openxmlformats.org/spreadsheetml/2006/main">
  <c r="I11" i="3" l="1"/>
  <c r="I12" i="3"/>
  <c r="I13" i="3"/>
  <c r="I14" i="3"/>
  <c r="I10" i="3"/>
  <c r="F26" i="3" l="1"/>
  <c r="G26" i="3"/>
  <c r="D26" i="3"/>
  <c r="D29" i="3" s="1"/>
  <c r="E29" i="3" s="1"/>
  <c r="H7" i="3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6" i="3"/>
  <c r="H26" i="3" l="1"/>
  <c r="E26" i="3"/>
  <c r="J11" i="4" l="1"/>
  <c r="K11" i="4"/>
  <c r="I11" i="4"/>
  <c r="H11" i="4"/>
  <c r="H10" i="4" s="1"/>
  <c r="H8" i="4" s="1"/>
  <c r="E7" i="2"/>
  <c r="G7" i="2"/>
  <c r="H7" i="2"/>
  <c r="D7" i="2"/>
  <c r="B47" i="2"/>
  <c r="B48" i="2" s="1"/>
  <c r="B49" i="2" s="1"/>
  <c r="F44" i="2"/>
  <c r="F43" i="2"/>
  <c r="B42" i="2"/>
  <c r="B34" i="2"/>
  <c r="B28" i="2"/>
  <c r="F27" i="2"/>
  <c r="F26" i="2"/>
  <c r="F25" i="2"/>
  <c r="F24" i="2"/>
  <c r="F18" i="2"/>
  <c r="B18" i="2"/>
  <c r="F14" i="2"/>
  <c r="F13" i="2"/>
  <c r="F11" i="2"/>
  <c r="F10" i="2"/>
  <c r="F7" i="2" l="1"/>
</calcChain>
</file>

<file path=xl/comments1.xml><?xml version="1.0" encoding="utf-8"?>
<comments xmlns="http://schemas.openxmlformats.org/spreadsheetml/2006/main">
  <authors>
    <author>Customer</author>
  </authors>
  <commentList>
    <comment ref="G5" authorId="0">
      <text>
        <r>
          <rPr>
            <b/>
            <sz val="8"/>
            <color indexed="81"/>
            <rFont val="Tahoma"/>
            <family val="2"/>
          </rPr>
          <t>Customer:</t>
        </r>
        <r>
          <rPr>
            <sz val="8"/>
            <color indexed="81"/>
            <rFont val="Tahoma"/>
            <family val="2"/>
          </rPr>
          <t xml:space="preserve">
DSWD -  terms -  Totally damaged</t>
        </r>
      </text>
    </comment>
    <comment ref="H5" authorId="0">
      <text>
        <r>
          <rPr>
            <b/>
            <sz val="8"/>
            <color indexed="81"/>
            <rFont val="Tahoma"/>
            <family val="2"/>
          </rPr>
          <t>Customer:</t>
        </r>
        <r>
          <rPr>
            <sz val="8"/>
            <color indexed="81"/>
            <rFont val="Tahoma"/>
            <family val="2"/>
          </rPr>
          <t xml:space="preserve">
DSWD -  Terms- Partically Damaged</t>
        </r>
      </text>
    </comment>
  </commentList>
</comments>
</file>

<file path=xl/sharedStrings.xml><?xml version="1.0" encoding="utf-8"?>
<sst xmlns="http://schemas.openxmlformats.org/spreadsheetml/2006/main" count="230" uniqueCount="150">
  <si>
    <t>Organisation</t>
  </si>
  <si>
    <t>Municipality</t>
  </si>
  <si>
    <t>Barangay</t>
  </si>
  <si>
    <t>Type of shelter relief:</t>
  </si>
  <si>
    <t>tarpaulins, tents, NFI's, building materials, cash</t>
  </si>
  <si>
    <t xml:space="preserve"> Number of items </t>
  </si>
  <si>
    <t>Status - planned, on going, complete</t>
  </si>
  <si>
    <t>Start Date</t>
  </si>
  <si>
    <t>Gap</t>
  </si>
  <si>
    <t>Total required</t>
  </si>
  <si>
    <t xml:space="preserve">Total accounted for </t>
  </si>
  <si>
    <t>DSWD</t>
  </si>
  <si>
    <t>On-going</t>
  </si>
  <si>
    <t>Tarpaulins</t>
  </si>
  <si>
    <t>Planned</t>
  </si>
  <si>
    <t>TBC</t>
  </si>
  <si>
    <t>World Vision</t>
  </si>
  <si>
    <t>Tents</t>
  </si>
  <si>
    <t>IOM</t>
  </si>
  <si>
    <t>Shelter box</t>
  </si>
  <si>
    <t>CRS</t>
  </si>
  <si>
    <t xml:space="preserve">Tarpaulins </t>
  </si>
  <si>
    <t xml:space="preserve">Habitat for Humanity </t>
  </si>
  <si>
    <t>Care</t>
  </si>
  <si>
    <t>Plan</t>
  </si>
  <si>
    <t>Christian Aid</t>
  </si>
  <si>
    <t xml:space="preserve">Completion date </t>
  </si>
  <si>
    <t>Comments</t>
  </si>
  <si>
    <t>Completed date</t>
  </si>
  <si>
    <t>Philippines Red Cross/IFRC</t>
  </si>
  <si>
    <t>IFRC family tent</t>
  </si>
  <si>
    <t>Alburquerque</t>
  </si>
  <si>
    <t>Alicia</t>
  </si>
  <si>
    <t>Antequera</t>
  </si>
  <si>
    <t xml:space="preserve">Baclayon </t>
  </si>
  <si>
    <t xml:space="preserve">Balilihan </t>
  </si>
  <si>
    <t>Batuan</t>
  </si>
  <si>
    <t>Bilar</t>
  </si>
  <si>
    <t>Buenavista</t>
  </si>
  <si>
    <t>Calape</t>
  </si>
  <si>
    <t>Carmen</t>
  </si>
  <si>
    <t>Catigbian</t>
  </si>
  <si>
    <t>Clarin</t>
  </si>
  <si>
    <t>Corella</t>
  </si>
  <si>
    <t>Cortes</t>
  </si>
  <si>
    <t>Danao</t>
  </si>
  <si>
    <t>Dauis</t>
  </si>
  <si>
    <t>Dimiao</t>
  </si>
  <si>
    <t>Duero</t>
  </si>
  <si>
    <t>Garcia-Hernandez</t>
  </si>
  <si>
    <t>Getafe</t>
  </si>
  <si>
    <t xml:space="preserve">Guindulman </t>
  </si>
  <si>
    <t>Inabanga</t>
  </si>
  <si>
    <t>Jagna</t>
  </si>
  <si>
    <t>Lila</t>
  </si>
  <si>
    <t>Loay</t>
  </si>
  <si>
    <t>Loboc</t>
  </si>
  <si>
    <t>Loon</t>
  </si>
  <si>
    <t>Maribojoc</t>
  </si>
  <si>
    <t>Panglao</t>
  </si>
  <si>
    <t>Pilar</t>
  </si>
  <si>
    <t xml:space="preserve">Sagbayan </t>
  </si>
  <si>
    <t>San Miguel</t>
  </si>
  <si>
    <t>San Isidro</t>
  </si>
  <si>
    <t>Sevilla</t>
  </si>
  <si>
    <t>Sierra Bullones</t>
  </si>
  <si>
    <t>Sikatuna</t>
  </si>
  <si>
    <t>Talibon</t>
  </si>
  <si>
    <t>Trinidad</t>
  </si>
  <si>
    <t>Tubigon</t>
  </si>
  <si>
    <t>Ubay</t>
  </si>
  <si>
    <t>Valencia</t>
  </si>
  <si>
    <t>Planned arrival date Wed 23 Oct</t>
  </si>
  <si>
    <t>Bohol Earthquake  - Who What Where and When</t>
  </si>
  <si>
    <t>TBC - 8x10</t>
  </si>
  <si>
    <t>IFRC standard 6x4 tarps - 2 per family</t>
  </si>
  <si>
    <t>International standards - 2 per family</t>
  </si>
  <si>
    <t>NGO's</t>
  </si>
  <si>
    <t>Local groups</t>
  </si>
  <si>
    <t>Private</t>
  </si>
  <si>
    <t>Specification of materials - size, type.
Durable for at least 6mths</t>
  </si>
  <si>
    <t>Shetler box NFI</t>
  </si>
  <si>
    <t xml:space="preserve">Tool kits </t>
  </si>
  <si>
    <t>NFI</t>
  </si>
  <si>
    <t>Loon &amp; Maribojoc….</t>
  </si>
  <si>
    <t>WVI</t>
  </si>
  <si>
    <t>Shelterbox</t>
  </si>
  <si>
    <t>Helping hands</t>
  </si>
  <si>
    <t>Deconstruction programme - save houses save lives</t>
  </si>
  <si>
    <t>Adra</t>
  </si>
  <si>
    <t>Tent +NFI</t>
  </si>
  <si>
    <t>NDR</t>
  </si>
  <si>
    <t>Tarpalins</t>
  </si>
  <si>
    <t>Caritas</t>
  </si>
  <si>
    <t>Habitat</t>
  </si>
  <si>
    <t>WVI, PRC, CRS, Habitat</t>
  </si>
  <si>
    <t>Shelterbox-Plan, PRC</t>
  </si>
  <si>
    <t>Caritas, Habitat, DSWD</t>
  </si>
  <si>
    <t>WVI, Caritas, DSWD</t>
  </si>
  <si>
    <t>DSWD, WVI</t>
  </si>
  <si>
    <t>DSWD, PLAN</t>
  </si>
  <si>
    <t>CRS, PRCS, PLAN</t>
  </si>
  <si>
    <t>Shelterbox, Habitat, PLAN</t>
  </si>
  <si>
    <t>Core tents</t>
  </si>
  <si>
    <t>Shelterbox, PRC, Habitat, CRS, PLAN, DSWD</t>
  </si>
  <si>
    <t>PROVINCE/CITY/ MUNICIPALITY</t>
  </si>
  <si>
    <t>Number of damaged houses</t>
  </si>
  <si>
    <t>Brgys.</t>
  </si>
  <si>
    <t>Total</t>
  </si>
  <si>
    <t>Collapsed</t>
  </si>
  <si>
    <t>Damaged</t>
  </si>
  <si>
    <t>BOHOL</t>
  </si>
  <si>
    <t>DSWD Affected Populations</t>
  </si>
  <si>
    <t>Implementing Agency by Municipality</t>
  </si>
  <si>
    <t>Tarpaulines</t>
  </si>
  <si>
    <t xml:space="preserve">Tents </t>
  </si>
  <si>
    <t>NFI's</t>
  </si>
  <si>
    <t xml:space="preserve">Households </t>
  </si>
  <si>
    <t>NFI sets</t>
  </si>
  <si>
    <t>Tool kits</t>
  </si>
  <si>
    <t>DSWD raid emergency shelter. Tarps - laminated sack, nails, wire and cash for work - 3 days for 3 ppl</t>
  </si>
  <si>
    <t>Plastic mats, etc</t>
  </si>
  <si>
    <t>CRS A frame temp shelter
Int standard - 6x4 tarps + nails + training/guidance</t>
  </si>
  <si>
    <t>Save the Children</t>
  </si>
  <si>
    <t xml:space="preserve">9 temp hospitals </t>
  </si>
  <si>
    <t xml:space="preserve">Total temporary shelter </t>
  </si>
  <si>
    <t>Assumes all damged and destroyed houehold need support</t>
  </si>
  <si>
    <t>Shelter box tent</t>
  </si>
  <si>
    <t xml:space="preserve">Shelter box - carpentary tools </t>
  </si>
  <si>
    <t>Not part of longer term temp shelter. Plan to complete 2000 units by 26/10/13</t>
  </si>
  <si>
    <t>Assumes most families need two tarpualins - this could vary</t>
  </si>
  <si>
    <t>Habitat for Humanity</t>
  </si>
  <si>
    <t>ADRA</t>
  </si>
  <si>
    <t xml:space="preserve">Emergency </t>
  </si>
  <si>
    <t>Trans</t>
  </si>
  <si>
    <t>Oxfam</t>
  </si>
  <si>
    <t>UNDP</t>
  </si>
  <si>
    <t>Linkages</t>
  </si>
  <si>
    <t>Govt</t>
  </si>
  <si>
    <t>RCRC</t>
  </si>
  <si>
    <t>Outside action plan</t>
  </si>
  <si>
    <t>Flash and Cerf action plan</t>
  </si>
  <si>
    <t>Agency</t>
  </si>
  <si>
    <t>$</t>
  </si>
  <si>
    <t>#</t>
  </si>
  <si>
    <t xml:space="preserve">Total damaged or destroyed </t>
  </si>
  <si>
    <t xml:space="preserve">Not covered </t>
  </si>
  <si>
    <t>Totals</t>
  </si>
  <si>
    <t>total $</t>
  </si>
  <si>
    <t>Rate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</si>
</sst>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rgb="FFFFC000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1" xfId="0" applyFont="1" applyBorder="1" applyAlignment="1">
      <alignment horizontal="left" wrapText="1" readingOrder="1"/>
    </xf>
    <xf numFmtId="0" fontId="5" fillId="0" borderId="1" xfId="0" applyFont="1" applyBorder="1" applyAlignment="1">
      <alignment horizontal="left" wrapText="1" readingOrder="1"/>
    </xf>
    <xf numFmtId="0" fontId="6" fillId="0" borderId="0" xfId="0" applyFont="1"/>
    <xf numFmtId="0" fontId="12" fillId="0" borderId="20" xfId="2" applyFont="1" applyFill="1" applyBorder="1" applyAlignment="1">
      <alignment horizontal="left"/>
    </xf>
    <xf numFmtId="0" fontId="12" fillId="0" borderId="21" xfId="0" applyFont="1" applyFill="1" applyBorder="1"/>
    <xf numFmtId="164" fontId="12" fillId="0" borderId="22" xfId="1" applyNumberFormat="1" applyFont="1" applyFill="1" applyBorder="1"/>
    <xf numFmtId="164" fontId="12" fillId="0" borderId="22" xfId="1" quotePrefix="1" applyNumberFormat="1" applyFont="1" applyFill="1" applyBorder="1" applyAlignment="1">
      <alignment horizontal="right"/>
    </xf>
    <xf numFmtId="0" fontId="12" fillId="0" borderId="23" xfId="2" applyFont="1" applyFill="1" applyBorder="1" applyAlignment="1">
      <alignment horizontal="left"/>
    </xf>
    <xf numFmtId="0" fontId="12" fillId="0" borderId="24" xfId="0" applyFont="1" applyFill="1" applyBorder="1"/>
    <xf numFmtId="164" fontId="12" fillId="0" borderId="25" xfId="1" applyNumberFormat="1" applyFont="1" applyFill="1" applyBorder="1"/>
    <xf numFmtId="164" fontId="12" fillId="0" borderId="25" xfId="1" quotePrefix="1" applyNumberFormat="1" applyFont="1" applyFill="1" applyBorder="1" applyAlignment="1">
      <alignment horizontal="right"/>
    </xf>
    <xf numFmtId="0" fontId="11" fillId="0" borderId="23" xfId="2" applyFont="1" applyFill="1" applyBorder="1" applyAlignment="1">
      <alignment horizontal="left"/>
    </xf>
    <xf numFmtId="0" fontId="11" fillId="0" borderId="24" xfId="0" applyFont="1" applyFill="1" applyBorder="1"/>
    <xf numFmtId="164" fontId="11" fillId="0" borderId="25" xfId="1" applyNumberFormat="1" applyFont="1" applyFill="1" applyBorder="1"/>
    <xf numFmtId="164" fontId="11" fillId="0" borderId="25" xfId="1" quotePrefix="1" applyNumberFormat="1" applyFont="1" applyFill="1" applyBorder="1" applyAlignment="1">
      <alignment horizontal="right"/>
    </xf>
    <xf numFmtId="0" fontId="12" fillId="0" borderId="26" xfId="0" applyFont="1" applyFill="1" applyBorder="1"/>
    <xf numFmtId="0" fontId="12" fillId="0" borderId="21" xfId="2" applyFont="1" applyFill="1" applyBorder="1" applyAlignment="1"/>
    <xf numFmtId="164" fontId="12" fillId="0" borderId="22" xfId="1" applyNumberFormat="1" applyFont="1" applyFill="1" applyBorder="1" applyAlignment="1"/>
    <xf numFmtId="0" fontId="12" fillId="0" borderId="27" xfId="0" applyFont="1" applyFill="1" applyBorder="1"/>
    <xf numFmtId="164" fontId="12" fillId="0" borderId="28" xfId="1" applyNumberFormat="1" applyFont="1" applyFill="1" applyBorder="1"/>
    <xf numFmtId="164" fontId="12" fillId="0" borderId="28" xfId="1" quotePrefix="1" applyNumberFormat="1" applyFont="1" applyFill="1" applyBorder="1" applyAlignment="1">
      <alignment horizontal="right"/>
    </xf>
    <xf numFmtId="0" fontId="11" fillId="0" borderId="21" xfId="0" applyFont="1" applyFill="1" applyBorder="1"/>
    <xf numFmtId="164" fontId="12" fillId="4" borderId="16" xfId="1" quotePrefix="1" applyNumberFormat="1" applyFont="1" applyFill="1" applyBorder="1" applyAlignment="1">
      <alignment horizontal="right"/>
    </xf>
    <xf numFmtId="0" fontId="12" fillId="0" borderId="29" xfId="2" applyFont="1" applyFill="1" applyBorder="1" applyAlignment="1">
      <alignment horizontal="left"/>
    </xf>
    <xf numFmtId="0" fontId="11" fillId="0" borderId="27" xfId="0" applyFont="1" applyFill="1" applyBorder="1"/>
    <xf numFmtId="164" fontId="12" fillId="0" borderId="20" xfId="1" quotePrefix="1" applyNumberFormat="1" applyFont="1" applyFill="1" applyBorder="1" applyAlignment="1">
      <alignment horizontal="right"/>
    </xf>
    <xf numFmtId="164" fontId="12" fillId="0" borderId="23" xfId="1" quotePrefix="1" applyNumberFormat="1" applyFont="1" applyFill="1" applyBorder="1" applyAlignment="1">
      <alignment horizontal="right"/>
    </xf>
    <xf numFmtId="164" fontId="12" fillId="0" borderId="29" xfId="1" quotePrefix="1" applyNumberFormat="1" applyFont="1" applyFill="1" applyBorder="1" applyAlignment="1">
      <alignment horizontal="right"/>
    </xf>
    <xf numFmtId="164" fontId="12" fillId="5" borderId="22" xfId="1" quotePrefix="1" applyNumberFormat="1" applyFont="1" applyFill="1" applyBorder="1" applyAlignment="1">
      <alignment horizontal="right"/>
    </xf>
    <xf numFmtId="164" fontId="12" fillId="5" borderId="20" xfId="1" quotePrefix="1" applyNumberFormat="1" applyFont="1" applyFill="1" applyBorder="1" applyAlignment="1">
      <alignment horizontal="right"/>
    </xf>
    <xf numFmtId="164" fontId="12" fillId="5" borderId="25" xfId="1" quotePrefix="1" applyNumberFormat="1" applyFont="1" applyFill="1" applyBorder="1" applyAlignment="1">
      <alignment horizontal="right"/>
    </xf>
    <xf numFmtId="164" fontId="12" fillId="5" borderId="23" xfId="1" quotePrefix="1" applyNumberFormat="1" applyFont="1" applyFill="1" applyBorder="1" applyAlignment="1">
      <alignment horizontal="right"/>
    </xf>
    <xf numFmtId="164" fontId="11" fillId="5" borderId="25" xfId="1" quotePrefix="1" applyNumberFormat="1" applyFont="1" applyFill="1" applyBorder="1" applyAlignment="1">
      <alignment horizontal="right"/>
    </xf>
    <xf numFmtId="164" fontId="11" fillId="5" borderId="23" xfId="1" quotePrefix="1" applyNumberFormat="1" applyFont="1" applyFill="1" applyBorder="1" applyAlignment="1">
      <alignment horizontal="right"/>
    </xf>
    <xf numFmtId="164" fontId="12" fillId="5" borderId="22" xfId="1" applyNumberFormat="1" applyFont="1" applyFill="1" applyBorder="1" applyAlignment="1"/>
    <xf numFmtId="164" fontId="12" fillId="5" borderId="20" xfId="1" applyNumberFormat="1" applyFont="1" applyFill="1" applyBorder="1" applyAlignment="1"/>
    <xf numFmtId="164" fontId="12" fillId="5" borderId="28" xfId="1" quotePrefix="1" applyNumberFormat="1" applyFont="1" applyFill="1" applyBorder="1" applyAlignment="1">
      <alignment horizontal="right"/>
    </xf>
    <xf numFmtId="164" fontId="12" fillId="5" borderId="29" xfId="1" quotePrefix="1" applyNumberFormat="1" applyFont="1" applyFill="1" applyBorder="1" applyAlignment="1">
      <alignment horizontal="right"/>
    </xf>
    <xf numFmtId="164" fontId="11" fillId="0" borderId="12" xfId="1" applyNumberFormat="1" applyFont="1" applyFill="1" applyBorder="1" applyAlignment="1"/>
    <xf numFmtId="0" fontId="9" fillId="3" borderId="12" xfId="3" applyFont="1" applyFill="1" applyBorder="1" applyAlignment="1">
      <alignment vertical="center" wrapText="1"/>
    </xf>
    <xf numFmtId="0" fontId="9" fillId="3" borderId="17" xfId="3" applyFont="1" applyFill="1" applyBorder="1" applyAlignment="1">
      <alignment vertical="center" wrapText="1"/>
    </xf>
    <xf numFmtId="164" fontId="11" fillId="4" borderId="16" xfId="1" applyNumberFormat="1" applyFont="1" applyFill="1" applyBorder="1" applyAlignment="1"/>
    <xf numFmtId="0" fontId="0" fillId="0" borderId="0" xfId="0" applyAlignment="1">
      <alignment horizontal="center"/>
    </xf>
    <xf numFmtId="164" fontId="11" fillId="0" borderId="7" xfId="1" applyNumberFormat="1" applyFont="1" applyFill="1" applyBorder="1" applyAlignment="1"/>
    <xf numFmtId="0" fontId="8" fillId="4" borderId="16" xfId="2" applyFont="1" applyFill="1" applyBorder="1" applyAlignment="1">
      <alignment horizontal="center"/>
    </xf>
    <xf numFmtId="164" fontId="11" fillId="4" borderId="16" xfId="1" quotePrefix="1" applyNumberFormat="1" applyFont="1" applyFill="1" applyBorder="1" applyAlignment="1">
      <alignment horizontal="right"/>
    </xf>
    <xf numFmtId="164" fontId="12" fillId="4" borderId="16" xfId="1" applyNumberFormat="1" applyFont="1" applyFill="1" applyBorder="1" applyAlignment="1"/>
    <xf numFmtId="0" fontId="8" fillId="4" borderId="16" xfId="3" applyFont="1" applyFill="1" applyBorder="1" applyAlignment="1">
      <alignment horizontal="center" vertical="center" wrapText="1"/>
    </xf>
    <xf numFmtId="0" fontId="8" fillId="4" borderId="12" xfId="3" applyFont="1" applyFill="1" applyBorder="1" applyAlignment="1">
      <alignment horizontal="center" vertical="center"/>
    </xf>
    <xf numFmtId="0" fontId="8" fillId="4" borderId="16" xfId="3" applyFont="1" applyFill="1" applyBorder="1" applyAlignment="1">
      <alignment horizontal="center" vertical="center"/>
    </xf>
    <xf numFmtId="164" fontId="17" fillId="5" borderId="31" xfId="1" quotePrefix="1" applyNumberFormat="1" applyFont="1" applyFill="1" applyBorder="1" applyAlignment="1">
      <alignment horizontal="right"/>
    </xf>
    <xf numFmtId="164" fontId="17" fillId="5" borderId="31" xfId="1" applyNumberFormat="1" applyFont="1" applyFill="1" applyBorder="1" applyAlignment="1"/>
    <xf numFmtId="0" fontId="18" fillId="0" borderId="0" xfId="0" applyFont="1"/>
    <xf numFmtId="164" fontId="16" fillId="5" borderId="33" xfId="1" applyNumberFormat="1" applyFont="1" applyFill="1" applyBorder="1" applyAlignment="1"/>
    <xf numFmtId="0" fontId="15" fillId="4" borderId="19" xfId="2" applyFont="1" applyFill="1" applyBorder="1" applyAlignment="1">
      <alignment horizontal="center"/>
    </xf>
    <xf numFmtId="164" fontId="17" fillId="5" borderId="32" xfId="1" applyNumberFormat="1" applyFont="1" applyFill="1" applyBorder="1"/>
    <xf numFmtId="164" fontId="17" fillId="5" borderId="31" xfId="1" applyNumberFormat="1" applyFont="1" applyFill="1" applyBorder="1"/>
    <xf numFmtId="0" fontId="18" fillId="5" borderId="31" xfId="0" applyFont="1" applyFill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top" wrapText="1" readingOrder="1"/>
    </xf>
    <xf numFmtId="0" fontId="3" fillId="0" borderId="34" xfId="0" applyFont="1" applyBorder="1" applyAlignment="1">
      <alignment horizontal="left" vertical="top" wrapText="1" readingOrder="1"/>
    </xf>
    <xf numFmtId="0" fontId="5" fillId="0" borderId="34" xfId="0" applyFont="1" applyBorder="1" applyAlignment="1">
      <alignment horizontal="left" vertical="top" wrapText="1" readingOrder="1"/>
    </xf>
    <xf numFmtId="0" fontId="5" fillId="0" borderId="36" xfId="0" applyFont="1" applyBorder="1" applyAlignment="1">
      <alignment horizontal="left" vertical="top" wrapText="1" readingOrder="1"/>
    </xf>
    <xf numFmtId="0" fontId="3" fillId="0" borderId="36" xfId="0" applyFont="1" applyBorder="1" applyAlignment="1">
      <alignment horizontal="left" vertical="top" wrapText="1" readingOrder="1"/>
    </xf>
    <xf numFmtId="14" fontId="3" fillId="0" borderId="36" xfId="0" applyNumberFormat="1" applyFont="1" applyBorder="1" applyAlignment="1">
      <alignment horizontal="right" vertical="top" wrapText="1" readingOrder="1"/>
    </xf>
    <xf numFmtId="14" fontId="5" fillId="0" borderId="36" xfId="0" applyNumberFormat="1" applyFont="1" applyBorder="1" applyAlignment="1">
      <alignment horizontal="left" vertical="top" wrapText="1" readingOrder="1"/>
    </xf>
    <xf numFmtId="14" fontId="3" fillId="0" borderId="36" xfId="0" applyNumberFormat="1" applyFont="1" applyBorder="1" applyAlignment="1">
      <alignment horizontal="left" vertical="top" wrapText="1" readingOrder="1"/>
    </xf>
    <xf numFmtId="0" fontId="5" fillId="0" borderId="38" xfId="0" applyFont="1" applyBorder="1" applyAlignment="1">
      <alignment horizontal="left" wrapText="1" readingOrder="1"/>
    </xf>
    <xf numFmtId="0" fontId="3" fillId="0" borderId="38" xfId="0" applyFont="1" applyBorder="1" applyAlignment="1">
      <alignment horizontal="left" wrapText="1" readingOrder="1"/>
    </xf>
    <xf numFmtId="0" fontId="2" fillId="6" borderId="2" xfId="0" applyFont="1" applyFill="1" applyBorder="1" applyAlignment="1">
      <alignment horizontal="center" vertical="center" wrapText="1" readingOrder="1"/>
    </xf>
    <xf numFmtId="0" fontId="2" fillId="6" borderId="3" xfId="0" applyFont="1" applyFill="1" applyBorder="1" applyAlignment="1">
      <alignment horizontal="center" vertical="center" wrapText="1" readingOrder="1"/>
    </xf>
    <xf numFmtId="3" fontId="2" fillId="2" borderId="34" xfId="0" applyNumberFormat="1" applyFont="1" applyFill="1" applyBorder="1" applyAlignment="1">
      <alignment horizontal="center" vertical="center" wrapText="1" readingOrder="1"/>
    </xf>
    <xf numFmtId="3" fontId="2" fillId="2" borderId="36" xfId="0" applyNumberFormat="1" applyFont="1" applyFill="1" applyBorder="1" applyAlignment="1">
      <alignment horizontal="center" vertical="center" wrapText="1" readingOrder="1"/>
    </xf>
    <xf numFmtId="3" fontId="2" fillId="2" borderId="41" xfId="0" applyNumberFormat="1" applyFont="1" applyFill="1" applyBorder="1" applyAlignment="1">
      <alignment horizontal="center" vertical="center" wrapText="1" readingOrder="1"/>
    </xf>
    <xf numFmtId="3" fontId="2" fillId="2" borderId="38" xfId="0" applyNumberFormat="1" applyFont="1" applyFill="1" applyBorder="1" applyAlignment="1">
      <alignment horizontal="center" vertical="center" wrapText="1" readingOrder="1"/>
    </xf>
    <xf numFmtId="3" fontId="2" fillId="2" borderId="43" xfId="0" applyNumberFormat="1" applyFont="1" applyFill="1" applyBorder="1" applyAlignment="1">
      <alignment horizontal="center" vertical="center" wrapText="1" readingOrder="1"/>
    </xf>
    <xf numFmtId="0" fontId="2" fillId="3" borderId="39" xfId="0" applyFont="1" applyFill="1" applyBorder="1" applyAlignment="1">
      <alignment vertical="center" wrapText="1" readingOrder="1"/>
    </xf>
    <xf numFmtId="0" fontId="2" fillId="3" borderId="35" xfId="0" applyFont="1" applyFill="1" applyBorder="1" applyAlignment="1">
      <alignment vertical="center" wrapText="1" readingOrder="1"/>
    </xf>
    <xf numFmtId="0" fontId="2" fillId="3" borderId="40" xfId="0" applyFont="1" applyFill="1" applyBorder="1" applyAlignment="1">
      <alignment vertical="center" wrapText="1" readingOrder="1"/>
    </xf>
    <xf numFmtId="0" fontId="2" fillId="3" borderId="43" xfId="0" applyFont="1" applyFill="1" applyBorder="1" applyAlignment="1">
      <alignment vertical="center" wrapText="1" readingOrder="1"/>
    </xf>
    <xf numFmtId="0" fontId="2" fillId="3" borderId="44" xfId="0" applyFont="1" applyFill="1" applyBorder="1" applyAlignment="1">
      <alignment vertical="center" wrapText="1" readingOrder="1"/>
    </xf>
    <xf numFmtId="0" fontId="2" fillId="3" borderId="45" xfId="0" applyFont="1" applyFill="1" applyBorder="1" applyAlignment="1">
      <alignment vertical="center" wrapText="1" readingOrder="1"/>
    </xf>
    <xf numFmtId="165" fontId="3" fillId="0" borderId="34" xfId="1" applyNumberFormat="1" applyFont="1" applyBorder="1" applyAlignment="1">
      <alignment horizontal="center" vertical="center" wrapText="1" readingOrder="1"/>
    </xf>
    <xf numFmtId="165" fontId="0" fillId="0" borderId="34" xfId="1" applyNumberFormat="1" applyFont="1" applyBorder="1" applyAlignment="1">
      <alignment horizontal="center" vertical="center"/>
    </xf>
    <xf numFmtId="165" fontId="3" fillId="0" borderId="36" xfId="1" applyNumberFormat="1" applyFont="1" applyBorder="1" applyAlignment="1">
      <alignment horizontal="center" vertical="center" wrapText="1" readingOrder="1"/>
    </xf>
    <xf numFmtId="165" fontId="0" fillId="0" borderId="36" xfId="1" applyNumberFormat="1" applyFont="1" applyBorder="1" applyAlignment="1">
      <alignment horizontal="center" vertical="center" wrapText="1"/>
    </xf>
    <xf numFmtId="165" fontId="5" fillId="0" borderId="36" xfId="1" applyNumberFormat="1" applyFont="1" applyBorder="1" applyAlignment="1">
      <alignment horizontal="center" vertical="center" wrapText="1" readingOrder="1"/>
    </xf>
    <xf numFmtId="165" fontId="0" fillId="0" borderId="37" xfId="1" applyNumberFormat="1" applyFont="1" applyBorder="1" applyAlignment="1">
      <alignment horizontal="center" vertical="center" wrapText="1"/>
    </xf>
    <xf numFmtId="165" fontId="3" fillId="0" borderId="38" xfId="1" applyNumberFormat="1" applyFont="1" applyBorder="1" applyAlignment="1">
      <alignment horizontal="center" vertical="center" wrapText="1" readingOrder="1"/>
    </xf>
    <xf numFmtId="165" fontId="3" fillId="0" borderId="1" xfId="1" applyNumberFormat="1" applyFont="1" applyBorder="1" applyAlignment="1">
      <alignment horizontal="center" vertical="center" wrapText="1" readingOrder="1"/>
    </xf>
    <xf numFmtId="14" fontId="3" fillId="0" borderId="34" xfId="0" applyNumberFormat="1" applyFont="1" applyBorder="1" applyAlignment="1">
      <alignment horizontal="left" vertical="top" wrapText="1" readingOrder="1"/>
    </xf>
    <xf numFmtId="0" fontId="3" fillId="0" borderId="38" xfId="0" applyFont="1" applyBorder="1" applyAlignment="1">
      <alignment horizontal="left" vertical="top" wrapText="1" readingOrder="1"/>
    </xf>
    <xf numFmtId="0" fontId="12" fillId="0" borderId="46" xfId="2" applyFont="1" applyFill="1" applyBorder="1" applyAlignment="1">
      <alignment horizontal="left"/>
    </xf>
    <xf numFmtId="0" fontId="12" fillId="0" borderId="47" xfId="0" applyFont="1" applyFill="1" applyBorder="1"/>
    <xf numFmtId="164" fontId="12" fillId="0" borderId="48" xfId="1" applyNumberFormat="1" applyFont="1" applyFill="1" applyBorder="1"/>
    <xf numFmtId="164" fontId="12" fillId="0" borderId="48" xfId="1" quotePrefix="1" applyNumberFormat="1" applyFont="1" applyFill="1" applyBorder="1" applyAlignment="1">
      <alignment horizontal="right"/>
    </xf>
    <xf numFmtId="164" fontId="12" fillId="0" borderId="46" xfId="1" quotePrefix="1" applyNumberFormat="1" applyFont="1" applyFill="1" applyBorder="1" applyAlignment="1">
      <alignment horizontal="right"/>
    </xf>
    <xf numFmtId="164" fontId="19" fillId="5" borderId="25" xfId="1" quotePrefix="1" applyNumberFormat="1" applyFont="1" applyFill="1" applyBorder="1" applyAlignment="1">
      <alignment horizontal="right"/>
    </xf>
    <xf numFmtId="164" fontId="12" fillId="4" borderId="10" xfId="1" quotePrefix="1" applyNumberFormat="1" applyFont="1" applyFill="1" applyBorder="1" applyAlignment="1">
      <alignment horizontal="right"/>
    </xf>
    <xf numFmtId="164" fontId="12" fillId="4" borderId="17" xfId="1" quotePrefix="1" applyNumberFormat="1" applyFont="1" applyFill="1" applyBorder="1" applyAlignment="1">
      <alignment horizontal="right"/>
    </xf>
    <xf numFmtId="164" fontId="17" fillId="0" borderId="49" xfId="1" quotePrefix="1" applyNumberFormat="1" applyFont="1" applyFill="1" applyBorder="1" applyAlignment="1">
      <alignment horizontal="right"/>
    </xf>
    <xf numFmtId="164" fontId="17" fillId="0" borderId="31" xfId="1" quotePrefix="1" applyNumberFormat="1" applyFont="1" applyFill="1" applyBorder="1" applyAlignment="1">
      <alignment horizontal="right"/>
    </xf>
    <xf numFmtId="165" fontId="0" fillId="0" borderId="0" xfId="1" applyNumberFormat="1" applyFont="1"/>
    <xf numFmtId="0" fontId="0" fillId="0" borderId="50" xfId="0" applyBorder="1"/>
    <xf numFmtId="165" fontId="0" fillId="0" borderId="50" xfId="1" applyNumberFormat="1" applyFont="1" applyBorder="1"/>
    <xf numFmtId="0" fontId="3" fillId="0" borderId="50" xfId="0" applyFont="1" applyBorder="1" applyAlignment="1">
      <alignment horizontal="left" vertical="top" wrapText="1" readingOrder="1"/>
    </xf>
    <xf numFmtId="165" fontId="3" fillId="0" borderId="50" xfId="1" applyNumberFormat="1" applyFont="1" applyBorder="1" applyAlignment="1">
      <alignment horizontal="center" vertical="center" wrapText="1" readingOrder="1"/>
    </xf>
    <xf numFmtId="165" fontId="0" fillId="0" borderId="50" xfId="1" applyNumberFormat="1" applyFont="1" applyBorder="1" applyAlignment="1">
      <alignment horizontal="center" vertical="center" wrapText="1"/>
    </xf>
    <xf numFmtId="0" fontId="0" fillId="7" borderId="50" xfId="0" applyFill="1" applyBorder="1"/>
    <xf numFmtId="165" fontId="0" fillId="0" borderId="50" xfId="0" applyNumberFormat="1" applyBorder="1"/>
    <xf numFmtId="0" fontId="2" fillId="3" borderId="41" xfId="0" applyFont="1" applyFill="1" applyBorder="1" applyAlignment="1">
      <alignment vertical="center" wrapText="1" readingOrder="1"/>
    </xf>
    <xf numFmtId="0" fontId="4" fillId="3" borderId="37" xfId="0" applyFont="1" applyFill="1" applyBorder="1" applyAlignment="1">
      <alignment vertical="center" wrapText="1" readingOrder="1"/>
    </xf>
    <xf numFmtId="0" fontId="4" fillId="3" borderId="42" xfId="0" applyFont="1" applyFill="1" applyBorder="1" applyAlignment="1">
      <alignment vertical="center" wrapText="1" readingOrder="1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 readingOrder="1"/>
    </xf>
    <xf numFmtId="0" fontId="4" fillId="6" borderId="3" xfId="0" applyFont="1" applyFill="1" applyBorder="1" applyAlignment="1">
      <alignment horizontal="center" vertical="center" wrapText="1" readingOrder="1"/>
    </xf>
    <xf numFmtId="3" fontId="2" fillId="2" borderId="41" xfId="0" applyNumberFormat="1" applyFont="1" applyFill="1" applyBorder="1" applyAlignment="1">
      <alignment horizontal="center" vertical="center" wrapText="1" readingOrder="1"/>
    </xf>
    <xf numFmtId="3" fontId="2" fillId="2" borderId="42" xfId="0" applyNumberFormat="1" applyFont="1" applyFill="1" applyBorder="1" applyAlignment="1">
      <alignment horizontal="center" vertical="center" wrapText="1" readingOrder="1"/>
    </xf>
    <xf numFmtId="3" fontId="2" fillId="2" borderId="39" xfId="0" applyNumberFormat="1" applyFont="1" applyFill="1" applyBorder="1" applyAlignment="1">
      <alignment horizontal="center" vertical="center" wrapText="1" readingOrder="1"/>
    </xf>
    <xf numFmtId="3" fontId="2" fillId="2" borderId="40" xfId="0" applyNumberFormat="1" applyFont="1" applyFill="1" applyBorder="1" applyAlignment="1">
      <alignment horizontal="center" vertical="center" wrapText="1" readingOrder="1"/>
    </xf>
    <xf numFmtId="0" fontId="2" fillId="3" borderId="41" xfId="0" applyFont="1" applyFill="1" applyBorder="1" applyAlignment="1">
      <alignment horizontal="left" vertical="top" wrapText="1" readingOrder="1"/>
    </xf>
    <xf numFmtId="0" fontId="2" fillId="3" borderId="37" xfId="0" applyFont="1" applyFill="1" applyBorder="1" applyAlignment="1">
      <alignment horizontal="left" vertical="top" wrapText="1" readingOrder="1"/>
    </xf>
    <xf numFmtId="0" fontId="2" fillId="3" borderId="42" xfId="0" applyFont="1" applyFill="1" applyBorder="1" applyAlignment="1">
      <alignment horizontal="left" vertical="top" wrapText="1" readingOrder="1"/>
    </xf>
    <xf numFmtId="0" fontId="2" fillId="2" borderId="43" xfId="0" applyFont="1" applyFill="1" applyBorder="1" applyAlignment="1">
      <alignment horizontal="right" vertical="center" wrapText="1" readingOrder="1"/>
    </xf>
    <xf numFmtId="0" fontId="2" fillId="2" borderId="44" xfId="0" applyFont="1" applyFill="1" applyBorder="1" applyAlignment="1">
      <alignment horizontal="right" vertical="center" wrapText="1" readingOrder="1"/>
    </xf>
    <xf numFmtId="0" fontId="2" fillId="2" borderId="45" xfId="0" applyFont="1" applyFill="1" applyBorder="1" applyAlignment="1">
      <alignment horizontal="right" vertical="center" wrapText="1" readingOrder="1"/>
    </xf>
    <xf numFmtId="0" fontId="2" fillId="6" borderId="2" xfId="0" applyFont="1" applyFill="1" applyBorder="1" applyAlignment="1">
      <alignment horizontal="center" vertical="center" wrapText="1" readingOrder="1"/>
    </xf>
    <xf numFmtId="0" fontId="2" fillId="6" borderId="3" xfId="0" applyFont="1" applyFill="1" applyBorder="1" applyAlignment="1">
      <alignment horizontal="center" vertical="center" wrapText="1" readingOrder="1"/>
    </xf>
    <xf numFmtId="0" fontId="2" fillId="2" borderId="39" xfId="0" applyFont="1" applyFill="1" applyBorder="1" applyAlignment="1">
      <alignment horizontal="right" vertical="center" wrapText="1" readingOrder="1"/>
    </xf>
    <xf numFmtId="0" fontId="2" fillId="2" borderId="35" xfId="0" applyFont="1" applyFill="1" applyBorder="1" applyAlignment="1">
      <alignment horizontal="right" vertical="center" wrapText="1" readingOrder="1"/>
    </xf>
    <xf numFmtId="0" fontId="2" fillId="2" borderId="40" xfId="0" applyFont="1" applyFill="1" applyBorder="1" applyAlignment="1">
      <alignment horizontal="right" vertical="center" wrapText="1" readingOrder="1"/>
    </xf>
    <xf numFmtId="0" fontId="2" fillId="2" borderId="41" xfId="0" applyFont="1" applyFill="1" applyBorder="1" applyAlignment="1">
      <alignment horizontal="right" vertical="center" wrapText="1" readingOrder="1"/>
    </xf>
    <xf numFmtId="0" fontId="2" fillId="2" borderId="37" xfId="0" applyFont="1" applyFill="1" applyBorder="1" applyAlignment="1">
      <alignment horizontal="right" vertical="center" wrapText="1" readingOrder="1"/>
    </xf>
    <xf numFmtId="0" fontId="2" fillId="2" borderId="42" xfId="0" applyFont="1" applyFill="1" applyBorder="1" applyAlignment="1">
      <alignment horizontal="right" vertical="center" wrapText="1" readingOrder="1"/>
    </xf>
    <xf numFmtId="0" fontId="4" fillId="2" borderId="41" xfId="0" applyFont="1" applyFill="1" applyBorder="1" applyAlignment="1">
      <alignment horizontal="right" vertical="center" wrapText="1" readingOrder="1"/>
    </xf>
    <xf numFmtId="0" fontId="4" fillId="2" borderId="37" xfId="0" applyFont="1" applyFill="1" applyBorder="1" applyAlignment="1">
      <alignment horizontal="right" vertical="center" wrapText="1" readingOrder="1"/>
    </xf>
    <xf numFmtId="0" fontId="4" fillId="2" borderId="42" xfId="0" applyFont="1" applyFill="1" applyBorder="1" applyAlignment="1">
      <alignment horizontal="right" vertical="center" wrapText="1" readingOrder="1"/>
    </xf>
    <xf numFmtId="0" fontId="11" fillId="0" borderId="7" xfId="2" applyFont="1" applyFill="1" applyBorder="1" applyAlignment="1">
      <alignment horizontal="center"/>
    </xf>
    <xf numFmtId="0" fontId="11" fillId="0" borderId="11" xfId="2" applyFont="1" applyFill="1" applyBorder="1" applyAlignment="1">
      <alignment horizontal="center"/>
    </xf>
    <xf numFmtId="0" fontId="8" fillId="4" borderId="18" xfId="2" applyFont="1" applyFill="1" applyBorder="1" applyAlignment="1">
      <alignment horizontal="center"/>
    </xf>
    <xf numFmtId="0" fontId="8" fillId="4" borderId="19" xfId="2" applyFont="1" applyFill="1" applyBorder="1" applyAlignment="1">
      <alignment horizontal="center"/>
    </xf>
    <xf numFmtId="0" fontId="15" fillId="3" borderId="7" xfId="3" applyFont="1" applyFill="1" applyBorder="1" applyAlignment="1">
      <alignment horizontal="center" vertical="center" wrapText="1"/>
    </xf>
    <xf numFmtId="0" fontId="15" fillId="3" borderId="10" xfId="3" applyFont="1" applyFill="1" applyBorder="1" applyAlignment="1">
      <alignment horizontal="center" vertical="center" wrapText="1"/>
    </xf>
    <xf numFmtId="0" fontId="15" fillId="3" borderId="30" xfId="3" applyFont="1" applyFill="1" applyBorder="1" applyAlignment="1">
      <alignment horizontal="center" vertical="center" wrapText="1"/>
    </xf>
    <xf numFmtId="0" fontId="8" fillId="4" borderId="12" xfId="3" applyFont="1" applyFill="1" applyBorder="1" applyAlignment="1">
      <alignment horizontal="center" vertical="center"/>
    </xf>
    <xf numFmtId="0" fontId="8" fillId="4" borderId="16" xfId="3" applyFont="1" applyFill="1" applyBorder="1" applyAlignment="1">
      <alignment horizontal="center" vertical="center"/>
    </xf>
    <xf numFmtId="0" fontId="8" fillId="4" borderId="17" xfId="3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8" fillId="3" borderId="11" xfId="3" applyFont="1" applyFill="1" applyBorder="1" applyAlignment="1">
      <alignment horizontal="center" vertical="center" wrapText="1"/>
    </xf>
    <xf numFmtId="0" fontId="8" fillId="3" borderId="10" xfId="3" applyFont="1" applyFill="1" applyBorder="1" applyAlignment="1">
      <alignment horizontal="center" vertical="center" wrapText="1"/>
    </xf>
    <xf numFmtId="0" fontId="8" fillId="3" borderId="0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center" vertical="center" wrapText="1"/>
    </xf>
    <xf numFmtId="0" fontId="8" fillId="3" borderId="15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/>
    </xf>
    <xf numFmtId="0" fontId="8" fillId="3" borderId="8" xfId="3" applyFont="1" applyFill="1" applyBorder="1" applyAlignment="1">
      <alignment horizontal="center" vertical="center"/>
    </xf>
    <xf numFmtId="0" fontId="8" fillId="3" borderId="11" xfId="3" applyFont="1" applyFill="1" applyBorder="1" applyAlignment="1">
      <alignment horizontal="center" vertical="center"/>
    </xf>
    <xf numFmtId="0" fontId="8" fillId="3" borderId="13" xfId="3" applyFont="1" applyFill="1" applyBorder="1" applyAlignment="1">
      <alignment horizontal="center" vertical="center"/>
    </xf>
    <xf numFmtId="0" fontId="8" fillId="3" borderId="14" xfId="3" applyFont="1" applyFill="1" applyBorder="1" applyAlignment="1">
      <alignment horizontal="center" vertical="center"/>
    </xf>
    <xf numFmtId="0" fontId="8" fillId="3" borderId="15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 wrapText="1"/>
    </xf>
    <xf numFmtId="0" fontId="10" fillId="3" borderId="17" xfId="3" applyFont="1" applyFill="1" applyBorder="1" applyAlignment="1">
      <alignment horizontal="center" vertical="center" wrapText="1"/>
    </xf>
    <xf numFmtId="0" fontId="0" fillId="8" borderId="50" xfId="0" applyFill="1" applyBorder="1"/>
    <xf numFmtId="165" fontId="0" fillId="8" borderId="50" xfId="0" applyNumberFormat="1" applyFill="1" applyBorder="1"/>
    <xf numFmtId="165" fontId="0" fillId="8" borderId="50" xfId="1" applyNumberFormat="1" applyFont="1" applyFill="1" applyBorder="1"/>
    <xf numFmtId="9" fontId="0" fillId="8" borderId="50" xfId="5" applyFont="1" applyFill="1" applyBorder="1"/>
    <xf numFmtId="0" fontId="20" fillId="7" borderId="51" xfId="0" applyFont="1" applyFill="1" applyBorder="1"/>
    <xf numFmtId="165" fontId="20" fillId="7" borderId="50" xfId="1" applyNumberFormat="1" applyFont="1" applyFill="1" applyBorder="1"/>
    <xf numFmtId="0" fontId="20" fillId="7" borderId="50" xfId="0" applyFont="1" applyFill="1" applyBorder="1"/>
    <xf numFmtId="4" fontId="21" fillId="0" borderId="0" xfId="0" applyNumberFormat="1" applyFont="1"/>
  </cellXfs>
  <cellStyles count="6">
    <cellStyle name="Comma" xfId="1" builtinId="3"/>
    <cellStyle name="Normal" xfId="0" builtinId="0"/>
    <cellStyle name="Normal 2" xfId="4"/>
    <cellStyle name="Normal 3 2" xfId="2"/>
    <cellStyle name="Normal 6" xfId="3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171410</xdr:rowOff>
    </xdr:from>
    <xdr:to>
      <xdr:col>4</xdr:col>
      <xdr:colOff>1017587</xdr:colOff>
      <xdr:row>4</xdr:row>
      <xdr:rowOff>34131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71410"/>
          <a:ext cx="4079875" cy="74140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37"/>
  <sheetViews>
    <sheetView topLeftCell="A2" zoomScale="80" zoomScaleNormal="80" workbookViewId="0">
      <pane xSplit="5" ySplit="10" topLeftCell="F17" activePane="bottomRight" state="frozen"/>
      <selection activeCell="A2" sqref="A2"/>
      <selection pane="topRight" activeCell="F2" sqref="F2"/>
      <selection pane="bottomLeft" activeCell="A11" sqref="A11"/>
      <selection pane="bottomRight" activeCell="H9" sqref="H9:I9"/>
    </sheetView>
  </sheetViews>
  <sheetFormatPr defaultRowHeight="15" x14ac:dyDescent="0.25"/>
  <cols>
    <col min="1" max="1" width="5" customWidth="1"/>
    <col min="2" max="2" width="16" customWidth="1"/>
    <col min="3" max="3" width="15" customWidth="1"/>
    <col min="4" max="4" width="15.140625" customWidth="1"/>
    <col min="5" max="5" width="24.42578125" customWidth="1"/>
    <col min="6" max="6" width="35.42578125" customWidth="1"/>
    <col min="7" max="11" width="11.7109375" style="43" customWidth="1"/>
    <col min="12" max="12" width="13.7109375" customWidth="1"/>
    <col min="13" max="14" width="11.42578125" customWidth="1"/>
    <col min="15" max="15" width="49.28515625" customWidth="1"/>
  </cols>
  <sheetData>
    <row r="4" spans="2:15" ht="24" thickBot="1" x14ac:dyDescent="0.4">
      <c r="F4" s="3" t="s">
        <v>73</v>
      </c>
    </row>
    <row r="5" spans="2:15" ht="15.75" thickBot="1" x14ac:dyDescent="0.3">
      <c r="H5" s="114" t="s">
        <v>117</v>
      </c>
      <c r="I5" s="115"/>
      <c r="J5" s="115"/>
      <c r="K5" s="116"/>
    </row>
    <row r="6" spans="2:15" x14ac:dyDescent="0.25">
      <c r="B6" s="129" t="s">
        <v>0</v>
      </c>
      <c r="C6" s="129" t="s">
        <v>1</v>
      </c>
      <c r="D6" s="129" t="s">
        <v>2</v>
      </c>
      <c r="E6" s="70" t="s">
        <v>3</v>
      </c>
      <c r="F6" s="117" t="s">
        <v>80</v>
      </c>
      <c r="G6" s="129" t="s">
        <v>5</v>
      </c>
      <c r="H6" s="117" t="s">
        <v>114</v>
      </c>
      <c r="I6" s="117" t="s">
        <v>115</v>
      </c>
      <c r="J6" s="117" t="s">
        <v>119</v>
      </c>
      <c r="K6" s="117" t="s">
        <v>116</v>
      </c>
      <c r="L6" s="129" t="s">
        <v>6</v>
      </c>
      <c r="M6" s="129" t="s">
        <v>7</v>
      </c>
      <c r="N6" s="117" t="s">
        <v>28</v>
      </c>
      <c r="O6" s="117" t="s">
        <v>27</v>
      </c>
    </row>
    <row r="7" spans="2:15" ht="30.75" thickBot="1" x14ac:dyDescent="0.3">
      <c r="B7" s="130"/>
      <c r="C7" s="130"/>
      <c r="D7" s="130"/>
      <c r="E7" s="71" t="s">
        <v>4</v>
      </c>
      <c r="F7" s="130"/>
      <c r="G7" s="130"/>
      <c r="H7" s="118"/>
      <c r="I7" s="118"/>
      <c r="J7" s="118"/>
      <c r="K7" s="118"/>
      <c r="L7" s="130"/>
      <c r="M7" s="130"/>
      <c r="N7" s="130" t="s">
        <v>26</v>
      </c>
      <c r="O7" s="130" t="s">
        <v>27</v>
      </c>
    </row>
    <row r="8" spans="2:15" x14ac:dyDescent="0.25">
      <c r="B8" s="131" t="s">
        <v>8</v>
      </c>
      <c r="C8" s="132"/>
      <c r="D8" s="132"/>
      <c r="E8" s="132"/>
      <c r="F8" s="132"/>
      <c r="G8" s="133"/>
      <c r="H8" s="121">
        <f>+H9-H10</f>
        <v>39439</v>
      </c>
      <c r="I8" s="122"/>
      <c r="J8" s="72"/>
      <c r="K8" s="72"/>
      <c r="L8" s="77"/>
      <c r="M8" s="78"/>
      <c r="N8" s="78"/>
      <c r="O8" s="79"/>
    </row>
    <row r="9" spans="2:15" x14ac:dyDescent="0.25">
      <c r="B9" s="134" t="s">
        <v>9</v>
      </c>
      <c r="C9" s="135"/>
      <c r="D9" s="135"/>
      <c r="E9" s="135"/>
      <c r="F9" s="135"/>
      <c r="G9" s="136"/>
      <c r="H9" s="119">
        <v>53439</v>
      </c>
      <c r="I9" s="120"/>
      <c r="J9" s="73"/>
      <c r="K9" s="73"/>
      <c r="L9" s="111" t="s">
        <v>126</v>
      </c>
      <c r="M9" s="112"/>
      <c r="N9" s="112"/>
      <c r="O9" s="113"/>
    </row>
    <row r="10" spans="2:15" x14ac:dyDescent="0.25">
      <c r="B10" s="137" t="s">
        <v>125</v>
      </c>
      <c r="C10" s="138"/>
      <c r="D10" s="138"/>
      <c r="E10" s="138"/>
      <c r="F10" s="138"/>
      <c r="G10" s="139"/>
      <c r="H10" s="119">
        <f>+H11+I11</f>
        <v>14000</v>
      </c>
      <c r="I10" s="120"/>
      <c r="J10" s="74"/>
      <c r="K10" s="73"/>
      <c r="L10" s="123" t="s">
        <v>130</v>
      </c>
      <c r="M10" s="124"/>
      <c r="N10" s="124"/>
      <c r="O10" s="125"/>
    </row>
    <row r="11" spans="2:15" ht="15.75" customHeight="1" thickBot="1" x14ac:dyDescent="0.3">
      <c r="B11" s="126" t="s">
        <v>10</v>
      </c>
      <c r="C11" s="127"/>
      <c r="D11" s="127"/>
      <c r="E11" s="127"/>
      <c r="F11" s="127"/>
      <c r="G11" s="128"/>
      <c r="H11" s="75">
        <f>SUM(H13:H37)</f>
        <v>12500</v>
      </c>
      <c r="I11" s="76">
        <f>SUM(I12:I33)</f>
        <v>1500</v>
      </c>
      <c r="J11" s="76">
        <f t="shared" ref="J11:K11" si="0">SUM(J12:J33)</f>
        <v>225</v>
      </c>
      <c r="K11" s="75">
        <f t="shared" si="0"/>
        <v>9500</v>
      </c>
      <c r="L11" s="80"/>
      <c r="M11" s="81"/>
      <c r="N11" s="81"/>
      <c r="O11" s="82"/>
    </row>
    <row r="12" spans="2:15" ht="48.75" customHeight="1" x14ac:dyDescent="0.25">
      <c r="B12" s="61" t="s">
        <v>11</v>
      </c>
      <c r="C12" s="62" t="s">
        <v>15</v>
      </c>
      <c r="D12" s="62" t="s">
        <v>15</v>
      </c>
      <c r="E12" s="62" t="s">
        <v>103</v>
      </c>
      <c r="F12" s="62" t="s">
        <v>120</v>
      </c>
      <c r="G12" s="83">
        <v>2000</v>
      </c>
      <c r="H12" s="83">
        <v>2000</v>
      </c>
      <c r="I12" s="84"/>
      <c r="J12" s="84"/>
      <c r="K12" s="83"/>
      <c r="L12" s="61" t="s">
        <v>12</v>
      </c>
      <c r="M12" s="61"/>
      <c r="N12" s="91"/>
      <c r="O12" s="62" t="s">
        <v>129</v>
      </c>
    </row>
    <row r="13" spans="2:15" s="59" customFormat="1" ht="30.75" customHeight="1" x14ac:dyDescent="0.25">
      <c r="B13" s="63" t="s">
        <v>29</v>
      </c>
      <c r="C13" s="63" t="s">
        <v>15</v>
      </c>
      <c r="D13" s="63" t="s">
        <v>15</v>
      </c>
      <c r="E13" s="64" t="s">
        <v>13</v>
      </c>
      <c r="F13" s="63" t="s">
        <v>75</v>
      </c>
      <c r="G13" s="85">
        <v>1000</v>
      </c>
      <c r="H13" s="85">
        <v>500</v>
      </c>
      <c r="I13" s="86"/>
      <c r="J13" s="86"/>
      <c r="K13" s="85"/>
      <c r="L13" s="63" t="s">
        <v>12</v>
      </c>
      <c r="M13" s="65">
        <v>41567</v>
      </c>
      <c r="N13" s="65"/>
      <c r="O13" s="65"/>
    </row>
    <row r="14" spans="2:15" s="59" customFormat="1" ht="30.75" customHeight="1" x14ac:dyDescent="0.25">
      <c r="B14" s="63" t="s">
        <v>29</v>
      </c>
      <c r="C14" s="63" t="s">
        <v>15</v>
      </c>
      <c r="D14" s="63" t="s">
        <v>15</v>
      </c>
      <c r="E14" s="63" t="s">
        <v>21</v>
      </c>
      <c r="F14" s="63" t="s">
        <v>75</v>
      </c>
      <c r="G14" s="85">
        <v>10000</v>
      </c>
      <c r="H14" s="85">
        <v>5000</v>
      </c>
      <c r="I14" s="86"/>
      <c r="J14" s="86"/>
      <c r="K14" s="85"/>
      <c r="L14" s="64" t="s">
        <v>14</v>
      </c>
      <c r="M14" s="66">
        <v>40473</v>
      </c>
      <c r="N14" s="64"/>
      <c r="O14" s="63" t="s">
        <v>72</v>
      </c>
    </row>
    <row r="15" spans="2:15" s="59" customFormat="1" ht="30.75" customHeight="1" x14ac:dyDescent="0.25">
      <c r="B15" s="63" t="s">
        <v>29</v>
      </c>
      <c r="C15" s="63" t="s">
        <v>15</v>
      </c>
      <c r="D15" s="63" t="s">
        <v>15</v>
      </c>
      <c r="E15" s="63" t="s">
        <v>17</v>
      </c>
      <c r="F15" s="63" t="s">
        <v>30</v>
      </c>
      <c r="G15" s="87">
        <v>300</v>
      </c>
      <c r="H15" s="87"/>
      <c r="I15" s="87">
        <v>300</v>
      </c>
      <c r="J15" s="87"/>
      <c r="K15" s="87"/>
      <c r="L15" s="63" t="s">
        <v>14</v>
      </c>
      <c r="M15" s="63" t="s">
        <v>15</v>
      </c>
      <c r="N15" s="64"/>
      <c r="O15" s="64"/>
    </row>
    <row r="16" spans="2:15" s="59" customFormat="1" ht="30.75" customHeight="1" x14ac:dyDescent="0.25">
      <c r="B16" s="63" t="s">
        <v>29</v>
      </c>
      <c r="C16" s="63"/>
      <c r="D16" s="63"/>
      <c r="E16" s="63" t="s">
        <v>118</v>
      </c>
      <c r="F16" s="63" t="s">
        <v>121</v>
      </c>
      <c r="G16" s="87">
        <v>1000</v>
      </c>
      <c r="H16" s="87"/>
      <c r="I16" s="87"/>
      <c r="J16" s="87"/>
      <c r="K16" s="87">
        <v>1000</v>
      </c>
      <c r="L16" s="63"/>
      <c r="M16" s="63"/>
      <c r="N16" s="64"/>
      <c r="O16" s="64"/>
    </row>
    <row r="17" spans="2:15" s="59" customFormat="1" ht="26.25" customHeight="1" x14ac:dyDescent="0.25">
      <c r="B17" s="64" t="s">
        <v>16</v>
      </c>
      <c r="C17" s="63" t="s">
        <v>15</v>
      </c>
      <c r="D17" s="63" t="s">
        <v>15</v>
      </c>
      <c r="E17" s="64" t="s">
        <v>17</v>
      </c>
      <c r="F17" s="63" t="s">
        <v>74</v>
      </c>
      <c r="G17" s="85">
        <v>200</v>
      </c>
      <c r="H17" s="88"/>
      <c r="I17" s="85">
        <v>200</v>
      </c>
      <c r="J17" s="85"/>
      <c r="K17" s="85"/>
      <c r="L17" s="64" t="s">
        <v>14</v>
      </c>
      <c r="M17" s="67">
        <v>41571</v>
      </c>
      <c r="N17" s="64"/>
      <c r="O17" s="64"/>
    </row>
    <row r="18" spans="2:15" s="59" customFormat="1" ht="26.25" customHeight="1" x14ac:dyDescent="0.25">
      <c r="B18" s="64" t="s">
        <v>16</v>
      </c>
      <c r="C18" s="63"/>
      <c r="D18" s="63"/>
      <c r="E18" s="64" t="s">
        <v>13</v>
      </c>
      <c r="F18" s="63" t="s">
        <v>15</v>
      </c>
      <c r="G18" s="85" t="s">
        <v>15</v>
      </c>
      <c r="H18" s="87" t="s">
        <v>15</v>
      </c>
      <c r="I18" s="85"/>
      <c r="J18" s="85"/>
      <c r="K18" s="85"/>
      <c r="L18" s="64"/>
      <c r="M18" s="67"/>
      <c r="N18" s="64"/>
      <c r="O18" s="64"/>
    </row>
    <row r="19" spans="2:15" s="59" customFormat="1" ht="26.25" customHeight="1" x14ac:dyDescent="0.25">
      <c r="B19" s="64" t="s">
        <v>16</v>
      </c>
      <c r="C19" s="63"/>
      <c r="D19" s="63"/>
      <c r="E19" s="64" t="s">
        <v>83</v>
      </c>
      <c r="F19" s="63" t="s">
        <v>121</v>
      </c>
      <c r="G19" s="85">
        <v>8000</v>
      </c>
      <c r="H19" s="88"/>
      <c r="I19" s="85"/>
      <c r="J19" s="85"/>
      <c r="K19" s="85">
        <v>8000</v>
      </c>
      <c r="L19" s="64"/>
      <c r="M19" s="67"/>
      <c r="N19" s="64"/>
      <c r="O19" s="64"/>
    </row>
    <row r="20" spans="2:15" s="59" customFormat="1" ht="26.25" customHeight="1" x14ac:dyDescent="0.25">
      <c r="B20" s="63" t="s">
        <v>19</v>
      </c>
      <c r="C20" s="63" t="s">
        <v>84</v>
      </c>
      <c r="D20" s="63"/>
      <c r="E20" s="64" t="s">
        <v>17</v>
      </c>
      <c r="F20" s="63" t="s">
        <v>127</v>
      </c>
      <c r="G20" s="85">
        <v>1000</v>
      </c>
      <c r="H20" s="88"/>
      <c r="I20" s="85">
        <v>1000</v>
      </c>
      <c r="J20" s="85"/>
      <c r="K20" s="85"/>
      <c r="L20" s="63" t="s">
        <v>14</v>
      </c>
      <c r="M20" s="66">
        <v>41571</v>
      </c>
      <c r="N20" s="64"/>
      <c r="O20" s="64"/>
    </row>
    <row r="21" spans="2:15" s="59" customFormat="1" ht="26.25" customHeight="1" x14ac:dyDescent="0.25">
      <c r="B21" s="63" t="s">
        <v>19</v>
      </c>
      <c r="C21" s="63"/>
      <c r="D21" s="63"/>
      <c r="E21" s="64" t="s">
        <v>83</v>
      </c>
      <c r="F21" s="64" t="s">
        <v>81</v>
      </c>
      <c r="G21" s="88">
        <v>500</v>
      </c>
      <c r="H21" s="85"/>
      <c r="I21" s="85"/>
      <c r="J21" s="85"/>
      <c r="K21" s="85">
        <v>500</v>
      </c>
      <c r="L21" s="63"/>
      <c r="M21" s="66" t="s">
        <v>15</v>
      </c>
      <c r="N21" s="64"/>
      <c r="O21" s="64"/>
    </row>
    <row r="22" spans="2:15" s="59" customFormat="1" ht="26.25" customHeight="1" x14ac:dyDescent="0.25">
      <c r="B22" s="63" t="s">
        <v>19</v>
      </c>
      <c r="C22" s="63"/>
      <c r="D22" s="63"/>
      <c r="E22" s="63" t="s">
        <v>82</v>
      </c>
      <c r="F22" s="63" t="s">
        <v>128</v>
      </c>
      <c r="G22" s="88">
        <v>225</v>
      </c>
      <c r="H22" s="85"/>
      <c r="I22" s="85"/>
      <c r="J22" s="85">
        <v>225</v>
      </c>
      <c r="K22" s="85"/>
      <c r="L22" s="63"/>
      <c r="M22" s="63" t="s">
        <v>15</v>
      </c>
      <c r="N22" s="64"/>
      <c r="O22" s="64"/>
    </row>
    <row r="23" spans="2:15" s="59" customFormat="1" ht="33" customHeight="1" x14ac:dyDescent="0.25">
      <c r="B23" s="63" t="s">
        <v>18</v>
      </c>
      <c r="C23" s="63" t="s">
        <v>15</v>
      </c>
      <c r="D23" s="63" t="s">
        <v>15</v>
      </c>
      <c r="E23" s="63" t="s">
        <v>21</v>
      </c>
      <c r="F23" s="63" t="s">
        <v>76</v>
      </c>
      <c r="G23" s="87" t="s">
        <v>15</v>
      </c>
      <c r="H23" s="87" t="s">
        <v>15</v>
      </c>
      <c r="I23" s="87"/>
      <c r="J23" s="87"/>
      <c r="K23" s="87"/>
      <c r="L23" s="63" t="s">
        <v>14</v>
      </c>
      <c r="M23" s="63" t="s">
        <v>15</v>
      </c>
      <c r="N23" s="64"/>
      <c r="O23" s="64"/>
    </row>
    <row r="24" spans="2:15" s="59" customFormat="1" ht="48.75" customHeight="1" x14ac:dyDescent="0.25">
      <c r="B24" s="64" t="s">
        <v>20</v>
      </c>
      <c r="C24" s="63" t="s">
        <v>15</v>
      </c>
      <c r="D24" s="63" t="s">
        <v>15</v>
      </c>
      <c r="E24" s="64" t="s">
        <v>21</v>
      </c>
      <c r="F24" s="63" t="s">
        <v>122</v>
      </c>
      <c r="G24" s="85">
        <v>1000</v>
      </c>
      <c r="H24" s="85">
        <v>1000</v>
      </c>
      <c r="I24" s="85"/>
      <c r="J24" s="85"/>
      <c r="K24" s="85"/>
      <c r="L24" s="64" t="s">
        <v>14</v>
      </c>
      <c r="M24" s="67">
        <v>41571</v>
      </c>
      <c r="N24" s="64"/>
      <c r="O24" s="64"/>
    </row>
    <row r="25" spans="2:15" s="59" customFormat="1" ht="48.75" customHeight="1" x14ac:dyDescent="0.25">
      <c r="B25" s="63" t="s">
        <v>20</v>
      </c>
      <c r="C25" s="64"/>
      <c r="D25" s="64"/>
      <c r="E25" s="63" t="s">
        <v>21</v>
      </c>
      <c r="F25" s="63" t="s">
        <v>122</v>
      </c>
      <c r="G25" s="85">
        <v>2000</v>
      </c>
      <c r="H25" s="87">
        <v>2000</v>
      </c>
      <c r="I25" s="85"/>
      <c r="J25" s="85"/>
      <c r="K25" s="85"/>
      <c r="L25" s="63" t="s">
        <v>14</v>
      </c>
      <c r="M25" s="63" t="s">
        <v>15</v>
      </c>
      <c r="N25" s="64"/>
      <c r="O25" s="64"/>
    </row>
    <row r="26" spans="2:15" s="59" customFormat="1" ht="22.5" customHeight="1" x14ac:dyDescent="0.25">
      <c r="B26" s="64" t="s">
        <v>24</v>
      </c>
      <c r="C26" s="64"/>
      <c r="D26" s="64"/>
      <c r="E26" s="64" t="s">
        <v>92</v>
      </c>
      <c r="F26" s="63" t="s">
        <v>15</v>
      </c>
      <c r="G26" s="85">
        <v>2000</v>
      </c>
      <c r="H26" s="85">
        <v>1000</v>
      </c>
      <c r="I26" s="85"/>
      <c r="J26" s="85"/>
      <c r="K26" s="85"/>
      <c r="L26" s="63" t="s">
        <v>14</v>
      </c>
      <c r="M26" s="63" t="s">
        <v>15</v>
      </c>
      <c r="N26" s="64"/>
      <c r="O26" s="64"/>
    </row>
    <row r="27" spans="2:15" s="59" customFormat="1" ht="22.5" customHeight="1" x14ac:dyDescent="0.25">
      <c r="B27" s="64" t="s">
        <v>93</v>
      </c>
      <c r="C27" s="64"/>
      <c r="D27" s="64"/>
      <c r="E27" s="64" t="s">
        <v>92</v>
      </c>
      <c r="F27" s="63" t="s">
        <v>15</v>
      </c>
      <c r="G27" s="85">
        <v>4000</v>
      </c>
      <c r="H27" s="88">
        <v>2000</v>
      </c>
      <c r="I27" s="85"/>
      <c r="J27" s="85"/>
      <c r="K27" s="85"/>
      <c r="L27" s="63" t="s">
        <v>14</v>
      </c>
      <c r="M27" s="63" t="s">
        <v>15</v>
      </c>
      <c r="N27" s="64"/>
      <c r="O27" s="64"/>
    </row>
    <row r="28" spans="2:15" s="59" customFormat="1" ht="22.5" customHeight="1" x14ac:dyDescent="0.25">
      <c r="B28" s="64" t="s">
        <v>89</v>
      </c>
      <c r="C28" s="64"/>
      <c r="D28" s="64"/>
      <c r="E28" s="64" t="s">
        <v>92</v>
      </c>
      <c r="F28" s="63" t="s">
        <v>15</v>
      </c>
      <c r="G28" s="85">
        <v>2000</v>
      </c>
      <c r="H28" s="85">
        <v>1000</v>
      </c>
      <c r="I28" s="85"/>
      <c r="J28" s="85"/>
      <c r="K28" s="85"/>
      <c r="L28" s="63" t="s">
        <v>14</v>
      </c>
      <c r="M28" s="63" t="s">
        <v>15</v>
      </c>
      <c r="N28" s="64"/>
      <c r="O28" s="64"/>
    </row>
    <row r="29" spans="2:15" s="59" customFormat="1" ht="22.5" customHeight="1" x14ac:dyDescent="0.25">
      <c r="B29" s="64" t="s">
        <v>91</v>
      </c>
      <c r="C29" s="64"/>
      <c r="D29" s="64"/>
      <c r="E29" s="64" t="s">
        <v>90</v>
      </c>
      <c r="F29" s="63" t="s">
        <v>15</v>
      </c>
      <c r="G29" s="87" t="s">
        <v>15</v>
      </c>
      <c r="H29" s="85"/>
      <c r="I29" s="87" t="s">
        <v>15</v>
      </c>
      <c r="J29" s="85"/>
      <c r="K29" s="87" t="s">
        <v>15</v>
      </c>
      <c r="L29" s="63" t="s">
        <v>14</v>
      </c>
      <c r="M29" s="63" t="s">
        <v>15</v>
      </c>
      <c r="N29" s="64"/>
      <c r="O29" s="64"/>
    </row>
    <row r="30" spans="2:15" s="59" customFormat="1" ht="16.5" customHeight="1" x14ac:dyDescent="0.25">
      <c r="B30" s="64" t="s">
        <v>87</v>
      </c>
      <c r="C30" s="64"/>
      <c r="D30" s="64"/>
      <c r="E30" s="64"/>
      <c r="F30" s="64" t="s">
        <v>88</v>
      </c>
      <c r="G30" s="85"/>
      <c r="H30" s="85"/>
      <c r="I30" s="85"/>
      <c r="J30" s="85"/>
      <c r="K30" s="85"/>
      <c r="L30" s="64"/>
      <c r="M30" s="64"/>
      <c r="N30" s="64"/>
      <c r="O30" s="64"/>
    </row>
    <row r="31" spans="2:15" s="59" customFormat="1" ht="30" customHeight="1" x14ac:dyDescent="0.25">
      <c r="B31" s="63" t="s">
        <v>123</v>
      </c>
      <c r="C31" s="64"/>
      <c r="D31" s="64"/>
      <c r="E31" s="64"/>
      <c r="F31" s="64"/>
      <c r="G31" s="85"/>
      <c r="H31" s="85"/>
      <c r="I31" s="85"/>
      <c r="J31" s="85"/>
      <c r="K31" s="85"/>
      <c r="L31" s="64"/>
      <c r="M31" s="64"/>
      <c r="N31" s="64"/>
      <c r="O31" s="64"/>
    </row>
    <row r="32" spans="2:15" ht="35.25" customHeight="1" x14ac:dyDescent="0.25">
      <c r="B32" s="64" t="s">
        <v>22</v>
      </c>
      <c r="C32" s="64"/>
      <c r="D32" s="64"/>
      <c r="E32" s="64"/>
      <c r="F32" s="63" t="s">
        <v>124</v>
      </c>
      <c r="G32" s="85"/>
      <c r="H32" s="85"/>
      <c r="I32" s="85"/>
      <c r="J32" s="85"/>
      <c r="K32" s="85"/>
      <c r="L32" s="64"/>
      <c r="M32" s="64"/>
      <c r="N32" s="64"/>
      <c r="O32" s="64"/>
    </row>
    <row r="33" spans="2:15" ht="16.5" customHeight="1" x14ac:dyDescent="0.25">
      <c r="B33" s="64" t="s">
        <v>23</v>
      </c>
      <c r="C33" s="64"/>
      <c r="D33" s="64"/>
      <c r="E33" s="64"/>
      <c r="F33" s="64"/>
      <c r="G33" s="85"/>
      <c r="H33" s="85"/>
      <c r="I33" s="85"/>
      <c r="J33" s="85"/>
      <c r="K33" s="85"/>
      <c r="L33" s="64"/>
      <c r="M33" s="64"/>
      <c r="N33" s="64"/>
      <c r="O33" s="64"/>
    </row>
    <row r="34" spans="2:15" ht="16.5" customHeight="1" x14ac:dyDescent="0.25">
      <c r="B34" s="64" t="s">
        <v>25</v>
      </c>
      <c r="C34" s="64"/>
      <c r="D34" s="64"/>
      <c r="E34" s="64"/>
      <c r="F34" s="64"/>
      <c r="G34" s="85"/>
      <c r="H34" s="85"/>
      <c r="I34" s="85"/>
      <c r="J34" s="85"/>
      <c r="K34" s="85"/>
      <c r="L34" s="64"/>
      <c r="M34" s="64"/>
      <c r="N34" s="64"/>
      <c r="O34" s="64"/>
    </row>
    <row r="35" spans="2:15" ht="16.5" customHeight="1" x14ac:dyDescent="0.25">
      <c r="B35" s="63" t="s">
        <v>77</v>
      </c>
      <c r="C35" s="64"/>
      <c r="D35" s="64"/>
      <c r="E35" s="64"/>
      <c r="F35" s="64"/>
      <c r="G35" s="85"/>
      <c r="H35" s="85"/>
      <c r="I35" s="85"/>
      <c r="J35" s="85"/>
      <c r="K35" s="85"/>
      <c r="L35" s="64"/>
      <c r="M35" s="64"/>
      <c r="N35" s="64"/>
      <c r="O35" s="64"/>
    </row>
    <row r="36" spans="2:15" ht="16.5" customHeight="1" thickBot="1" x14ac:dyDescent="0.3">
      <c r="B36" s="68" t="s">
        <v>78</v>
      </c>
      <c r="C36" s="69"/>
      <c r="D36" s="69"/>
      <c r="E36" s="69"/>
      <c r="F36" s="69"/>
      <c r="G36" s="89"/>
      <c r="H36" s="89"/>
      <c r="I36" s="89"/>
      <c r="J36" s="89"/>
      <c r="K36" s="89"/>
      <c r="L36" s="69"/>
      <c r="M36" s="69"/>
      <c r="N36" s="69"/>
      <c r="O36" s="92"/>
    </row>
    <row r="37" spans="2:15" ht="16.5" customHeight="1" thickBot="1" x14ac:dyDescent="0.3">
      <c r="B37" s="2" t="s">
        <v>79</v>
      </c>
      <c r="C37" s="1"/>
      <c r="D37" s="1"/>
      <c r="E37" s="1"/>
      <c r="F37" s="1"/>
      <c r="G37" s="90"/>
      <c r="H37" s="90"/>
      <c r="I37" s="90"/>
      <c r="J37" s="90"/>
      <c r="K37" s="90"/>
      <c r="L37" s="1"/>
      <c r="M37" s="1"/>
      <c r="N37" s="1"/>
      <c r="O37" s="60"/>
    </row>
  </sheetData>
  <mergeCells count="23">
    <mergeCell ref="B11:G11"/>
    <mergeCell ref="L6:L7"/>
    <mergeCell ref="M6:M7"/>
    <mergeCell ref="N6:N7"/>
    <mergeCell ref="O6:O7"/>
    <mergeCell ref="B8:G8"/>
    <mergeCell ref="B9:G9"/>
    <mergeCell ref="B6:B7"/>
    <mergeCell ref="C6:C7"/>
    <mergeCell ref="D6:D7"/>
    <mergeCell ref="F6:F7"/>
    <mergeCell ref="G6:G7"/>
    <mergeCell ref="H6:H7"/>
    <mergeCell ref="I6:I7"/>
    <mergeCell ref="K6:K7"/>
    <mergeCell ref="B10:G10"/>
    <mergeCell ref="L9:O9"/>
    <mergeCell ref="H5:K5"/>
    <mergeCell ref="J6:J7"/>
    <mergeCell ref="H10:I10"/>
    <mergeCell ref="H9:I9"/>
    <mergeCell ref="H8:I8"/>
    <mergeCell ref="L10:O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49"/>
  <sheetViews>
    <sheetView workbookViewId="0">
      <selection activeCell="F31" sqref="F31"/>
    </sheetView>
  </sheetViews>
  <sheetFormatPr defaultRowHeight="15" x14ac:dyDescent="0.25"/>
  <cols>
    <col min="3" max="3" width="19" customWidth="1"/>
    <col min="4" max="8" width="12.140625" customWidth="1"/>
    <col min="9" max="9" width="2.85546875" customWidth="1"/>
    <col min="10" max="10" width="40" style="53" bestFit="1" customWidth="1"/>
    <col min="11" max="11" width="3.140625" customWidth="1"/>
    <col min="12" max="12" width="9.5703125" customWidth="1"/>
    <col min="13" max="13" width="9.28515625" customWidth="1"/>
  </cols>
  <sheetData>
    <row r="2" spans="2:11" ht="15.75" thickBot="1" x14ac:dyDescent="0.3"/>
    <row r="3" spans="2:11" ht="15.75" customHeight="1" x14ac:dyDescent="0.25">
      <c r="B3" s="150" t="s">
        <v>105</v>
      </c>
      <c r="C3" s="151"/>
      <c r="D3" s="152"/>
      <c r="E3" s="40"/>
      <c r="F3" s="159" t="s">
        <v>106</v>
      </c>
      <c r="G3" s="160"/>
      <c r="H3" s="161"/>
      <c r="I3" s="49"/>
      <c r="J3" s="144" t="s">
        <v>113</v>
      </c>
      <c r="K3" s="147"/>
    </row>
    <row r="4" spans="2:11" ht="16.5" customHeight="1" thickBot="1" x14ac:dyDescent="0.3">
      <c r="B4" s="153"/>
      <c r="C4" s="154"/>
      <c r="D4" s="155"/>
      <c r="E4" s="41"/>
      <c r="F4" s="162"/>
      <c r="G4" s="163"/>
      <c r="H4" s="164"/>
      <c r="I4" s="50"/>
      <c r="J4" s="145"/>
      <c r="K4" s="148"/>
    </row>
    <row r="5" spans="2:11" ht="15.75" customHeight="1" x14ac:dyDescent="0.25">
      <c r="B5" s="153"/>
      <c r="C5" s="154"/>
      <c r="D5" s="155"/>
      <c r="E5" s="165" t="s">
        <v>107</v>
      </c>
      <c r="F5" s="153" t="s">
        <v>108</v>
      </c>
      <c r="G5" s="155" t="s">
        <v>109</v>
      </c>
      <c r="H5" s="153" t="s">
        <v>110</v>
      </c>
      <c r="I5" s="48"/>
      <c r="J5" s="145"/>
      <c r="K5" s="148"/>
    </row>
    <row r="6" spans="2:11" ht="16.5" customHeight="1" thickBot="1" x14ac:dyDescent="0.3">
      <c r="B6" s="156"/>
      <c r="C6" s="157"/>
      <c r="D6" s="158"/>
      <c r="E6" s="166"/>
      <c r="F6" s="156"/>
      <c r="G6" s="158"/>
      <c r="H6" s="156"/>
      <c r="I6" s="48"/>
      <c r="J6" s="146"/>
      <c r="K6" s="148"/>
    </row>
    <row r="7" spans="2:11" ht="16.5" thickBot="1" x14ac:dyDescent="0.3">
      <c r="B7" s="140" t="s">
        <v>111</v>
      </c>
      <c r="C7" s="141"/>
      <c r="D7" s="39">
        <f>SUM(D9:D49)</f>
        <v>1016259</v>
      </c>
      <c r="E7" s="39">
        <f t="shared" ref="E7:H7" si="0">SUM(E9:E49)</f>
        <v>906</v>
      </c>
      <c r="F7" s="39">
        <f t="shared" si="0"/>
        <v>52481</v>
      </c>
      <c r="G7" s="39">
        <f t="shared" si="0"/>
        <v>14236</v>
      </c>
      <c r="H7" s="44">
        <f t="shared" si="0"/>
        <v>38247</v>
      </c>
      <c r="I7" s="42"/>
      <c r="J7" s="54"/>
      <c r="K7" s="148"/>
    </row>
    <row r="8" spans="2:11" ht="16.5" thickBot="1" x14ac:dyDescent="0.3">
      <c r="B8" s="142" t="s">
        <v>112</v>
      </c>
      <c r="C8" s="143"/>
      <c r="D8" s="143"/>
      <c r="E8" s="143"/>
      <c r="F8" s="143"/>
      <c r="G8" s="143"/>
      <c r="H8" s="143"/>
      <c r="I8" s="45"/>
      <c r="J8" s="55"/>
      <c r="K8" s="148"/>
    </row>
    <row r="9" spans="2:11" ht="15.75" x14ac:dyDescent="0.25">
      <c r="B9" s="4">
        <v>1</v>
      </c>
      <c r="C9" s="5" t="s">
        <v>39</v>
      </c>
      <c r="D9" s="6">
        <v>30146</v>
      </c>
      <c r="E9" s="7">
        <v>33</v>
      </c>
      <c r="F9" s="29">
        <v>5500</v>
      </c>
      <c r="G9" s="29"/>
      <c r="H9" s="30">
        <v>5500</v>
      </c>
      <c r="I9" s="23"/>
      <c r="J9" s="56" t="s">
        <v>100</v>
      </c>
      <c r="K9" s="148"/>
    </row>
    <row r="10" spans="2:11" ht="15.75" x14ac:dyDescent="0.25">
      <c r="B10" s="8">
        <v>2</v>
      </c>
      <c r="C10" s="9" t="s">
        <v>40</v>
      </c>
      <c r="D10" s="10">
        <v>43579</v>
      </c>
      <c r="E10" s="11">
        <v>29</v>
      </c>
      <c r="F10" s="31">
        <f>G10+H10</f>
        <v>5816</v>
      </c>
      <c r="G10" s="98">
        <v>1215</v>
      </c>
      <c r="H10" s="32">
        <v>4601</v>
      </c>
      <c r="I10" s="23"/>
      <c r="J10" s="57" t="s">
        <v>97</v>
      </c>
      <c r="K10" s="148"/>
    </row>
    <row r="11" spans="2:11" ht="15.75" x14ac:dyDescent="0.25">
      <c r="B11" s="8">
        <v>3</v>
      </c>
      <c r="C11" s="9" t="s">
        <v>32</v>
      </c>
      <c r="D11" s="10">
        <v>22285</v>
      </c>
      <c r="E11" s="11">
        <v>15</v>
      </c>
      <c r="F11" s="31">
        <f>G11+H11</f>
        <v>4387</v>
      </c>
      <c r="G11" s="31">
        <v>884</v>
      </c>
      <c r="H11" s="32">
        <v>3503</v>
      </c>
      <c r="I11" s="23"/>
      <c r="J11" s="51"/>
      <c r="K11" s="148"/>
    </row>
    <row r="12" spans="2:11" ht="15.75" x14ac:dyDescent="0.25">
      <c r="B12" s="8">
        <v>4</v>
      </c>
      <c r="C12" s="9" t="s">
        <v>44</v>
      </c>
      <c r="D12" s="10">
        <v>15294</v>
      </c>
      <c r="E12" s="11">
        <v>14</v>
      </c>
      <c r="F12" s="31">
        <v>3450</v>
      </c>
      <c r="G12" s="31"/>
      <c r="H12" s="32">
        <v>3450</v>
      </c>
      <c r="I12" s="23"/>
      <c r="J12" s="51"/>
      <c r="K12" s="148"/>
    </row>
    <row r="13" spans="2:11" ht="15.75" x14ac:dyDescent="0.25">
      <c r="B13" s="8">
        <v>5</v>
      </c>
      <c r="C13" s="9" t="s">
        <v>41</v>
      </c>
      <c r="D13" s="10">
        <v>22686</v>
      </c>
      <c r="E13" s="11">
        <v>22</v>
      </c>
      <c r="F13" s="31">
        <f>G13+H13</f>
        <v>4025</v>
      </c>
      <c r="G13" s="31">
        <v>1188</v>
      </c>
      <c r="H13" s="32">
        <v>2837</v>
      </c>
      <c r="I13" s="23"/>
      <c r="J13" s="57" t="s">
        <v>99</v>
      </c>
      <c r="K13" s="148"/>
    </row>
    <row r="14" spans="2:11" ht="15.75" x14ac:dyDescent="0.25">
      <c r="B14" s="8">
        <v>6</v>
      </c>
      <c r="C14" s="9" t="s">
        <v>35</v>
      </c>
      <c r="D14" s="10">
        <v>17147</v>
      </c>
      <c r="E14" s="11">
        <v>31</v>
      </c>
      <c r="F14" s="31">
        <f>G14+H14</f>
        <v>2939</v>
      </c>
      <c r="G14" s="31">
        <v>707</v>
      </c>
      <c r="H14" s="32">
        <v>2232</v>
      </c>
      <c r="I14" s="23"/>
      <c r="J14" s="57" t="s">
        <v>94</v>
      </c>
      <c r="K14" s="148"/>
    </row>
    <row r="15" spans="2:11" ht="15.75" x14ac:dyDescent="0.25">
      <c r="B15" s="8">
        <v>7</v>
      </c>
      <c r="C15" s="9" t="s">
        <v>36</v>
      </c>
      <c r="D15" s="10">
        <v>12431</v>
      </c>
      <c r="E15" s="11">
        <v>15</v>
      </c>
      <c r="F15" s="31">
        <v>999</v>
      </c>
      <c r="G15" s="31">
        <v>54</v>
      </c>
      <c r="H15" s="32">
        <v>945</v>
      </c>
      <c r="I15" s="23"/>
      <c r="J15" s="51"/>
      <c r="K15" s="148"/>
    </row>
    <row r="16" spans="2:11" ht="15.75" x14ac:dyDescent="0.25">
      <c r="B16" s="8">
        <v>8</v>
      </c>
      <c r="C16" s="9" t="s">
        <v>56</v>
      </c>
      <c r="D16" s="10">
        <v>16312</v>
      </c>
      <c r="E16" s="11">
        <v>28</v>
      </c>
      <c r="F16" s="31">
        <v>1140</v>
      </c>
      <c r="G16" s="31">
        <v>115</v>
      </c>
      <c r="H16" s="32">
        <v>1025</v>
      </c>
      <c r="I16" s="23"/>
      <c r="J16" s="57" t="s">
        <v>94</v>
      </c>
      <c r="K16" s="148"/>
    </row>
    <row r="17" spans="2:11" ht="15.75" x14ac:dyDescent="0.25">
      <c r="B17" s="8">
        <v>9</v>
      </c>
      <c r="C17" s="9" t="s">
        <v>66</v>
      </c>
      <c r="D17" s="10">
        <v>6380</v>
      </c>
      <c r="E17" s="11">
        <v>10</v>
      </c>
      <c r="F17" s="31">
        <v>1261</v>
      </c>
      <c r="G17" s="31">
        <v>436</v>
      </c>
      <c r="H17" s="32">
        <v>825</v>
      </c>
      <c r="I17" s="23"/>
      <c r="J17" s="57" t="s">
        <v>86</v>
      </c>
      <c r="K17" s="148"/>
    </row>
    <row r="18" spans="2:11" ht="15.75" x14ac:dyDescent="0.25">
      <c r="B18" s="8">
        <f>B17+1</f>
        <v>10</v>
      </c>
      <c r="C18" s="9" t="s">
        <v>52</v>
      </c>
      <c r="D18" s="10">
        <v>43291</v>
      </c>
      <c r="E18" s="11">
        <v>50</v>
      </c>
      <c r="F18" s="31">
        <f>H18+G18</f>
        <v>1951</v>
      </c>
      <c r="G18" s="31">
        <v>316</v>
      </c>
      <c r="H18" s="32">
        <v>1635</v>
      </c>
      <c r="I18" s="23"/>
      <c r="J18" s="57" t="s">
        <v>93</v>
      </c>
      <c r="K18" s="148"/>
    </row>
    <row r="19" spans="2:11" ht="15.75" x14ac:dyDescent="0.25">
      <c r="B19" s="8">
        <v>11</v>
      </c>
      <c r="C19" s="9" t="s">
        <v>64</v>
      </c>
      <c r="D19" s="10">
        <v>10443</v>
      </c>
      <c r="E19" s="11">
        <v>13</v>
      </c>
      <c r="F19" s="31">
        <v>627</v>
      </c>
      <c r="G19" s="31">
        <v>51</v>
      </c>
      <c r="H19" s="32">
        <v>576</v>
      </c>
      <c r="I19" s="23"/>
      <c r="J19" s="57" t="s">
        <v>86</v>
      </c>
      <c r="K19" s="148"/>
    </row>
    <row r="20" spans="2:11" ht="15.75" x14ac:dyDescent="0.25">
      <c r="B20" s="8">
        <v>12</v>
      </c>
      <c r="C20" s="9" t="s">
        <v>63</v>
      </c>
      <c r="D20" s="10">
        <v>9125</v>
      </c>
      <c r="E20" s="11">
        <v>12</v>
      </c>
      <c r="F20" s="31">
        <v>519</v>
      </c>
      <c r="G20" s="31">
        <v>127</v>
      </c>
      <c r="H20" s="32">
        <v>392</v>
      </c>
      <c r="I20" s="23"/>
      <c r="J20" s="57" t="s">
        <v>85</v>
      </c>
      <c r="K20" s="148"/>
    </row>
    <row r="21" spans="2:11" ht="15.75" x14ac:dyDescent="0.25">
      <c r="B21" s="12">
        <v>13</v>
      </c>
      <c r="C21" s="13" t="s">
        <v>57</v>
      </c>
      <c r="D21" s="14">
        <v>42800</v>
      </c>
      <c r="E21" s="15">
        <v>67</v>
      </c>
      <c r="F21" s="33">
        <v>2327</v>
      </c>
      <c r="G21" s="33">
        <v>2014</v>
      </c>
      <c r="H21" s="34">
        <v>313</v>
      </c>
      <c r="I21" s="46"/>
      <c r="J21" s="58" t="s">
        <v>104</v>
      </c>
      <c r="K21" s="148"/>
    </row>
    <row r="22" spans="2:11" ht="15.75" x14ac:dyDescent="0.25">
      <c r="B22" s="12">
        <v>14</v>
      </c>
      <c r="C22" s="13" t="s">
        <v>33</v>
      </c>
      <c r="D22" s="14">
        <v>14481</v>
      </c>
      <c r="E22" s="15">
        <v>21</v>
      </c>
      <c r="F22" s="33">
        <v>3150</v>
      </c>
      <c r="G22" s="33">
        <v>3000</v>
      </c>
      <c r="H22" s="34">
        <v>150</v>
      </c>
      <c r="I22" s="46"/>
      <c r="J22" s="57" t="s">
        <v>101</v>
      </c>
      <c r="K22" s="148"/>
    </row>
    <row r="23" spans="2:11" ht="15.75" x14ac:dyDescent="0.25">
      <c r="B23" s="8">
        <v>15</v>
      </c>
      <c r="C23" s="16" t="s">
        <v>38</v>
      </c>
      <c r="D23" s="10">
        <v>27031</v>
      </c>
      <c r="E23" s="11">
        <v>17</v>
      </c>
      <c r="F23" s="31">
        <v>146</v>
      </c>
      <c r="G23" s="31">
        <v>35</v>
      </c>
      <c r="H23" s="32">
        <v>111</v>
      </c>
      <c r="I23" s="23"/>
      <c r="J23" s="57" t="s">
        <v>94</v>
      </c>
      <c r="K23" s="148"/>
    </row>
    <row r="24" spans="2:11" ht="15.75" x14ac:dyDescent="0.25">
      <c r="B24" s="8">
        <v>16</v>
      </c>
      <c r="C24" s="17" t="s">
        <v>31</v>
      </c>
      <c r="D24" s="18">
        <v>9921</v>
      </c>
      <c r="E24" s="18">
        <v>11</v>
      </c>
      <c r="F24" s="35">
        <f>G24+H24</f>
        <v>150</v>
      </c>
      <c r="G24" s="35">
        <v>60</v>
      </c>
      <c r="H24" s="36">
        <v>90</v>
      </c>
      <c r="I24" s="47"/>
      <c r="J24" s="52"/>
      <c r="K24" s="148"/>
    </row>
    <row r="25" spans="2:11" ht="15.75" x14ac:dyDescent="0.25">
      <c r="B25" s="8">
        <v>17</v>
      </c>
      <c r="C25" s="9" t="s">
        <v>54</v>
      </c>
      <c r="D25" s="10">
        <v>11985</v>
      </c>
      <c r="E25" s="11">
        <v>18</v>
      </c>
      <c r="F25" s="31">
        <f>G25+H25</f>
        <v>102</v>
      </c>
      <c r="G25" s="31">
        <v>3</v>
      </c>
      <c r="H25" s="32">
        <v>99</v>
      </c>
      <c r="I25" s="23"/>
      <c r="J25" s="51"/>
      <c r="K25" s="148"/>
    </row>
    <row r="26" spans="2:11" ht="15.75" x14ac:dyDescent="0.25">
      <c r="B26" s="8">
        <v>18</v>
      </c>
      <c r="C26" s="9" t="s">
        <v>50</v>
      </c>
      <c r="D26" s="10">
        <v>27788</v>
      </c>
      <c r="E26" s="11">
        <v>24</v>
      </c>
      <c r="F26" s="31">
        <f>G26+H26</f>
        <v>1834</v>
      </c>
      <c r="G26" s="31">
        <v>316</v>
      </c>
      <c r="H26" s="32">
        <v>1518</v>
      </c>
      <c r="I26" s="23"/>
      <c r="J26" s="51"/>
      <c r="K26" s="148"/>
    </row>
    <row r="27" spans="2:11" ht="15.75" x14ac:dyDescent="0.25">
      <c r="B27" s="8">
        <v>19</v>
      </c>
      <c r="C27" s="9" t="s">
        <v>46</v>
      </c>
      <c r="D27" s="10">
        <v>39448</v>
      </c>
      <c r="E27" s="11">
        <v>12</v>
      </c>
      <c r="F27" s="31">
        <f>G27+H27</f>
        <v>43</v>
      </c>
      <c r="G27" s="31">
        <v>2</v>
      </c>
      <c r="H27" s="32">
        <v>41</v>
      </c>
      <c r="I27" s="23"/>
      <c r="J27" s="51"/>
      <c r="K27" s="148"/>
    </row>
    <row r="28" spans="2:11" ht="15.75" x14ac:dyDescent="0.25">
      <c r="B28" s="8">
        <f>B27+1</f>
        <v>20</v>
      </c>
      <c r="C28" s="9" t="s">
        <v>48</v>
      </c>
      <c r="D28" s="10">
        <v>17580</v>
      </c>
      <c r="E28" s="11">
        <v>21</v>
      </c>
      <c r="F28" s="31">
        <v>78</v>
      </c>
      <c r="G28" s="31">
        <v>40</v>
      </c>
      <c r="H28" s="32">
        <v>38</v>
      </c>
      <c r="I28" s="23"/>
      <c r="J28" s="51"/>
      <c r="K28" s="148"/>
    </row>
    <row r="29" spans="2:11" ht="15.75" x14ac:dyDescent="0.25">
      <c r="B29" s="8">
        <v>21</v>
      </c>
      <c r="C29" s="9" t="s">
        <v>55</v>
      </c>
      <c r="D29" s="10">
        <v>16261</v>
      </c>
      <c r="E29" s="11">
        <v>24</v>
      </c>
      <c r="F29" s="31">
        <v>139</v>
      </c>
      <c r="G29" s="31">
        <v>109</v>
      </c>
      <c r="H29" s="32">
        <v>30</v>
      </c>
      <c r="I29" s="23"/>
      <c r="J29" s="51"/>
      <c r="K29" s="148"/>
    </row>
    <row r="30" spans="2:11" ht="15.75" x14ac:dyDescent="0.25">
      <c r="B30" s="8">
        <v>22</v>
      </c>
      <c r="C30" s="9" t="s">
        <v>49</v>
      </c>
      <c r="D30" s="10">
        <v>23038</v>
      </c>
      <c r="E30" s="11">
        <v>10</v>
      </c>
      <c r="F30" s="31">
        <v>21</v>
      </c>
      <c r="G30" s="31">
        <v>1</v>
      </c>
      <c r="H30" s="32">
        <v>20</v>
      </c>
      <c r="I30" s="23"/>
      <c r="J30" s="51"/>
      <c r="K30" s="148"/>
    </row>
    <row r="31" spans="2:11" ht="15.75" x14ac:dyDescent="0.25">
      <c r="B31" s="8">
        <v>23</v>
      </c>
      <c r="C31" s="9" t="s">
        <v>67</v>
      </c>
      <c r="D31" s="10">
        <v>61373</v>
      </c>
      <c r="E31" s="11">
        <v>22</v>
      </c>
      <c r="F31" s="31">
        <v>53</v>
      </c>
      <c r="G31" s="31">
        <v>33</v>
      </c>
      <c r="H31" s="32">
        <v>20</v>
      </c>
      <c r="I31" s="23"/>
      <c r="J31" s="51"/>
      <c r="K31" s="148"/>
    </row>
    <row r="32" spans="2:11" ht="15.75" x14ac:dyDescent="0.25">
      <c r="B32" s="8">
        <v>24</v>
      </c>
      <c r="C32" s="9" t="s">
        <v>45</v>
      </c>
      <c r="D32" s="10">
        <v>17952</v>
      </c>
      <c r="E32" s="11">
        <v>17</v>
      </c>
      <c r="F32" s="31">
        <v>15</v>
      </c>
      <c r="G32" s="31">
        <v>6</v>
      </c>
      <c r="H32" s="32">
        <v>9</v>
      </c>
      <c r="I32" s="23"/>
      <c r="J32" s="57" t="s">
        <v>98</v>
      </c>
      <c r="K32" s="148"/>
    </row>
    <row r="33" spans="2:11" ht="15.75" x14ac:dyDescent="0.25">
      <c r="B33" s="8">
        <v>25</v>
      </c>
      <c r="C33" s="9" t="s">
        <v>62</v>
      </c>
      <c r="D33" s="10">
        <v>23574</v>
      </c>
      <c r="E33" s="11">
        <v>18</v>
      </c>
      <c r="F33" s="31">
        <v>5</v>
      </c>
      <c r="G33" s="31"/>
      <c r="H33" s="32">
        <v>5</v>
      </c>
      <c r="I33" s="23"/>
      <c r="J33" s="51"/>
      <c r="K33" s="148"/>
    </row>
    <row r="34" spans="2:11" ht="15.75" x14ac:dyDescent="0.25">
      <c r="B34" s="8">
        <f>B33+1</f>
        <v>26</v>
      </c>
      <c r="C34" s="19" t="s">
        <v>43</v>
      </c>
      <c r="D34" s="20">
        <v>7699</v>
      </c>
      <c r="E34" s="21">
        <v>8</v>
      </c>
      <c r="F34" s="37">
        <v>13</v>
      </c>
      <c r="G34" s="37">
        <v>13</v>
      </c>
      <c r="H34" s="38"/>
      <c r="I34" s="23"/>
      <c r="J34" s="51"/>
      <c r="K34" s="148"/>
    </row>
    <row r="35" spans="2:11" ht="15.75" x14ac:dyDescent="0.25">
      <c r="B35" s="4">
        <v>27</v>
      </c>
      <c r="C35" s="22" t="s">
        <v>61</v>
      </c>
      <c r="D35" s="6">
        <v>20091</v>
      </c>
      <c r="E35" s="7">
        <v>24</v>
      </c>
      <c r="F35" s="29">
        <v>2</v>
      </c>
      <c r="G35" s="29">
        <v>2</v>
      </c>
      <c r="H35" s="30">
        <v>2</v>
      </c>
      <c r="I35" s="23"/>
      <c r="J35" s="57" t="s">
        <v>95</v>
      </c>
      <c r="K35" s="148"/>
    </row>
    <row r="36" spans="2:11" ht="15.75" x14ac:dyDescent="0.25">
      <c r="B36" s="8">
        <v>28</v>
      </c>
      <c r="C36" s="13" t="s">
        <v>58</v>
      </c>
      <c r="D36" s="10">
        <v>20491</v>
      </c>
      <c r="E36" s="11">
        <v>22</v>
      </c>
      <c r="F36" s="31">
        <v>3336</v>
      </c>
      <c r="G36" s="31">
        <v>1906</v>
      </c>
      <c r="H36" s="32">
        <v>1430</v>
      </c>
      <c r="I36" s="23"/>
      <c r="J36" s="58" t="s">
        <v>102</v>
      </c>
      <c r="K36" s="148"/>
    </row>
    <row r="37" spans="2:11" ht="15.75" x14ac:dyDescent="0.25">
      <c r="B37" s="8">
        <v>29</v>
      </c>
      <c r="C37" s="13" t="s">
        <v>42</v>
      </c>
      <c r="D37" s="10">
        <v>20296</v>
      </c>
      <c r="E37" s="11">
        <v>24</v>
      </c>
      <c r="F37" s="31"/>
      <c r="G37" s="31"/>
      <c r="H37" s="32"/>
      <c r="I37" s="23"/>
      <c r="J37" s="51"/>
      <c r="K37" s="148"/>
    </row>
    <row r="38" spans="2:11" ht="15.75" x14ac:dyDescent="0.25">
      <c r="B38" s="24">
        <v>30</v>
      </c>
      <c r="C38" s="25" t="s">
        <v>69</v>
      </c>
      <c r="D38" s="20">
        <v>44902</v>
      </c>
      <c r="E38" s="21">
        <v>34</v>
      </c>
      <c r="F38" s="37">
        <v>6382</v>
      </c>
      <c r="G38" s="37">
        <v>1395</v>
      </c>
      <c r="H38" s="38">
        <v>4987</v>
      </c>
      <c r="I38" s="23"/>
      <c r="J38" s="57" t="s">
        <v>96</v>
      </c>
      <c r="K38" s="148"/>
    </row>
    <row r="39" spans="2:11" ht="15.75" x14ac:dyDescent="0.25">
      <c r="B39" s="4">
        <v>31</v>
      </c>
      <c r="C39" s="5" t="s">
        <v>68</v>
      </c>
      <c r="D39" s="6">
        <v>28828</v>
      </c>
      <c r="E39" s="7">
        <v>20</v>
      </c>
      <c r="F39" s="7">
        <v>1115</v>
      </c>
      <c r="G39" s="7">
        <v>13</v>
      </c>
      <c r="H39" s="26">
        <v>1102</v>
      </c>
      <c r="I39" s="99"/>
      <c r="J39" s="101"/>
      <c r="K39" s="148"/>
    </row>
    <row r="40" spans="2:11" ht="15.75" x14ac:dyDescent="0.25">
      <c r="B40" s="8">
        <v>32</v>
      </c>
      <c r="C40" s="9" t="s">
        <v>70</v>
      </c>
      <c r="D40" s="10">
        <v>68578</v>
      </c>
      <c r="E40" s="11">
        <v>9</v>
      </c>
      <c r="F40" s="11"/>
      <c r="G40" s="11"/>
      <c r="H40" s="27"/>
      <c r="I40" s="23"/>
      <c r="J40" s="102"/>
      <c r="K40" s="148"/>
    </row>
    <row r="41" spans="2:11" ht="15.75" x14ac:dyDescent="0.25">
      <c r="B41" s="8">
        <v>33</v>
      </c>
      <c r="C41" s="19" t="s">
        <v>71</v>
      </c>
      <c r="D41" s="20">
        <v>27586</v>
      </c>
      <c r="E41" s="21">
        <v>35</v>
      </c>
      <c r="F41" s="21"/>
      <c r="G41" s="21"/>
      <c r="H41" s="28"/>
      <c r="I41" s="23"/>
      <c r="J41" s="102"/>
      <c r="K41" s="148"/>
    </row>
    <row r="42" spans="2:11" ht="15.75" x14ac:dyDescent="0.25">
      <c r="B42" s="8">
        <f>B41+1</f>
        <v>34</v>
      </c>
      <c r="C42" s="9" t="s">
        <v>59</v>
      </c>
      <c r="D42" s="10">
        <v>28603</v>
      </c>
      <c r="E42" s="11">
        <v>10</v>
      </c>
      <c r="F42" s="11"/>
      <c r="G42" s="11"/>
      <c r="H42" s="27"/>
      <c r="I42" s="23"/>
      <c r="J42" s="102"/>
      <c r="K42" s="148"/>
    </row>
    <row r="43" spans="2:11" ht="15.75" x14ac:dyDescent="0.25">
      <c r="B43" s="8">
        <v>35</v>
      </c>
      <c r="C43" s="9" t="s">
        <v>60</v>
      </c>
      <c r="D43" s="10">
        <v>26887</v>
      </c>
      <c r="E43" s="11">
        <v>21</v>
      </c>
      <c r="F43" s="11">
        <f>G43+H43</f>
        <v>350</v>
      </c>
      <c r="G43" s="11">
        <v>22</v>
      </c>
      <c r="H43" s="27">
        <v>328</v>
      </c>
      <c r="I43" s="23"/>
      <c r="J43" s="102"/>
      <c r="K43" s="148"/>
    </row>
    <row r="44" spans="2:11" ht="15.75" x14ac:dyDescent="0.25">
      <c r="B44" s="8">
        <v>36</v>
      </c>
      <c r="C44" s="9" t="s">
        <v>53</v>
      </c>
      <c r="D44" s="10">
        <v>32566</v>
      </c>
      <c r="E44" s="11">
        <v>33</v>
      </c>
      <c r="F44" s="11">
        <f>G44+H44</f>
        <v>180</v>
      </c>
      <c r="G44" s="11">
        <v>4</v>
      </c>
      <c r="H44" s="27">
        <v>176</v>
      </c>
      <c r="I44" s="23"/>
      <c r="J44" s="102"/>
      <c r="K44" s="148"/>
    </row>
    <row r="45" spans="2:11" ht="15.75" x14ac:dyDescent="0.25">
      <c r="B45" s="8">
        <v>37</v>
      </c>
      <c r="C45" s="9" t="s">
        <v>51</v>
      </c>
      <c r="D45" s="10">
        <v>31789</v>
      </c>
      <c r="E45" s="11">
        <v>19</v>
      </c>
      <c r="F45" s="11"/>
      <c r="G45" s="11"/>
      <c r="H45" s="27"/>
      <c r="I45" s="23"/>
      <c r="J45" s="102"/>
      <c r="K45" s="148"/>
    </row>
    <row r="46" spans="2:11" ht="15.75" x14ac:dyDescent="0.25">
      <c r="B46" s="8">
        <v>38</v>
      </c>
      <c r="C46" s="9" t="s">
        <v>34</v>
      </c>
      <c r="D46" s="10">
        <v>18630</v>
      </c>
      <c r="E46" s="11">
        <v>17</v>
      </c>
      <c r="F46" s="11"/>
      <c r="G46" s="11"/>
      <c r="H46" s="27"/>
      <c r="I46" s="23"/>
      <c r="J46" s="102"/>
      <c r="K46" s="148"/>
    </row>
    <row r="47" spans="2:11" ht="15.75" x14ac:dyDescent="0.25">
      <c r="B47" s="8">
        <f>B46+1</f>
        <v>39</v>
      </c>
      <c r="C47" s="9" t="s">
        <v>37</v>
      </c>
      <c r="D47" s="10">
        <v>17098</v>
      </c>
      <c r="E47" s="11">
        <v>19</v>
      </c>
      <c r="F47" s="11">
        <v>281</v>
      </c>
      <c r="G47" s="11">
        <v>25</v>
      </c>
      <c r="H47" s="27">
        <v>256</v>
      </c>
      <c r="I47" s="23"/>
      <c r="J47" s="102"/>
      <c r="K47" s="148"/>
    </row>
    <row r="48" spans="2:11" ht="15.75" x14ac:dyDescent="0.25">
      <c r="B48" s="8">
        <f>B47+1</f>
        <v>40</v>
      </c>
      <c r="C48" s="9" t="s">
        <v>47</v>
      </c>
      <c r="D48" s="10">
        <v>15166</v>
      </c>
      <c r="E48" s="11">
        <v>35</v>
      </c>
      <c r="F48" s="11">
        <v>145</v>
      </c>
      <c r="G48" s="11">
        <v>144</v>
      </c>
      <c r="H48" s="27">
        <v>1</v>
      </c>
      <c r="I48" s="23"/>
      <c r="J48" s="102"/>
      <c r="K48" s="148"/>
    </row>
    <row r="49" spans="2:11" ht="16.5" thickBot="1" x14ac:dyDescent="0.3">
      <c r="B49" s="93">
        <f>B48+1</f>
        <v>41</v>
      </c>
      <c r="C49" s="94" t="s">
        <v>65</v>
      </c>
      <c r="D49" s="95">
        <v>24698</v>
      </c>
      <c r="E49" s="96">
        <v>22</v>
      </c>
      <c r="F49" s="96"/>
      <c r="G49" s="96"/>
      <c r="H49" s="97"/>
      <c r="I49" s="100"/>
      <c r="J49" s="102"/>
      <c r="K49" s="149"/>
    </row>
  </sheetData>
  <mergeCells count="10">
    <mergeCell ref="B7:C7"/>
    <mergeCell ref="B8:H8"/>
    <mergeCell ref="J3:J6"/>
    <mergeCell ref="K3:K49"/>
    <mergeCell ref="B3:D6"/>
    <mergeCell ref="F3:H4"/>
    <mergeCell ref="E5:E6"/>
    <mergeCell ref="F5:F6"/>
    <mergeCell ref="G5:G6"/>
    <mergeCell ref="H5:H6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30"/>
  <sheetViews>
    <sheetView tabSelected="1" workbookViewId="0">
      <selection activeCell="I14" sqref="I14"/>
    </sheetView>
  </sheetViews>
  <sheetFormatPr defaultRowHeight="15" x14ac:dyDescent="0.25"/>
  <cols>
    <col min="2" max="2" width="5.7109375" customWidth="1"/>
    <col min="3" max="3" width="19.7109375" bestFit="1" customWidth="1"/>
    <col min="4" max="4" width="12.140625" customWidth="1"/>
    <col min="5" max="5" width="11.28515625" customWidth="1"/>
    <col min="6" max="6" width="13.42578125" style="103" bestFit="1" customWidth="1"/>
    <col min="7" max="7" width="13.28515625" style="103" bestFit="1" customWidth="1"/>
    <col min="8" max="8" width="11.5703125" bestFit="1" customWidth="1"/>
  </cols>
  <sheetData>
    <row r="4" spans="2:9" x14ac:dyDescent="0.25">
      <c r="B4" s="171"/>
      <c r="C4" s="171"/>
      <c r="D4" s="171" t="s">
        <v>144</v>
      </c>
      <c r="E4" s="171" t="s">
        <v>144</v>
      </c>
      <c r="F4" s="172" t="s">
        <v>143</v>
      </c>
      <c r="G4" s="172" t="s">
        <v>143</v>
      </c>
      <c r="H4" s="173" t="s">
        <v>148</v>
      </c>
      <c r="I4" s="173" t="s">
        <v>149</v>
      </c>
    </row>
    <row r="5" spans="2:9" x14ac:dyDescent="0.25">
      <c r="B5" s="173"/>
      <c r="C5" s="173" t="s">
        <v>142</v>
      </c>
      <c r="D5" s="173" t="s">
        <v>133</v>
      </c>
      <c r="E5" s="173" t="s">
        <v>134</v>
      </c>
      <c r="F5" s="173" t="s">
        <v>133</v>
      </c>
      <c r="G5" s="173" t="s">
        <v>134</v>
      </c>
      <c r="H5" s="173"/>
      <c r="I5" s="109"/>
    </row>
    <row r="6" spans="2:9" x14ac:dyDescent="0.25">
      <c r="B6" s="104"/>
      <c r="C6" s="104" t="s">
        <v>138</v>
      </c>
      <c r="D6" s="105">
        <v>2000</v>
      </c>
      <c r="E6" s="105"/>
      <c r="F6" s="105"/>
      <c r="G6" s="105"/>
      <c r="H6" s="110">
        <f>SUM(F6:G6)</f>
        <v>0</v>
      </c>
      <c r="I6" s="104"/>
    </row>
    <row r="7" spans="2:9" x14ac:dyDescent="0.25">
      <c r="B7" s="104"/>
      <c r="C7" s="104" t="s">
        <v>139</v>
      </c>
      <c r="D7" s="105">
        <v>12000</v>
      </c>
      <c r="E7" s="105"/>
      <c r="F7" s="105"/>
      <c r="G7" s="105"/>
      <c r="H7" s="110">
        <f t="shared" ref="H7:H24" si="0">SUM(F7:G7)</f>
        <v>0</v>
      </c>
      <c r="I7" s="104"/>
    </row>
    <row r="8" spans="2:9" x14ac:dyDescent="0.25">
      <c r="B8" s="104"/>
      <c r="C8" s="104"/>
      <c r="D8" s="105"/>
      <c r="E8" s="105"/>
      <c r="F8" s="105"/>
      <c r="G8" s="105"/>
      <c r="H8" s="110">
        <f t="shared" si="0"/>
        <v>0</v>
      </c>
      <c r="I8" s="104"/>
    </row>
    <row r="9" spans="2:9" x14ac:dyDescent="0.25">
      <c r="B9" s="104" t="s">
        <v>141</v>
      </c>
      <c r="C9" s="104"/>
      <c r="D9" s="105"/>
      <c r="E9" s="105"/>
      <c r="F9" s="105"/>
      <c r="G9" s="105"/>
      <c r="H9" s="110">
        <f t="shared" si="0"/>
        <v>0</v>
      </c>
      <c r="I9" s="104"/>
    </row>
    <row r="10" spans="2:9" x14ac:dyDescent="0.25">
      <c r="B10" s="104"/>
      <c r="C10" s="104" t="s">
        <v>20</v>
      </c>
      <c r="D10" s="105">
        <v>9000</v>
      </c>
      <c r="E10" s="105">
        <v>4000</v>
      </c>
      <c r="F10" s="105">
        <v>554454</v>
      </c>
      <c r="G10" s="105">
        <v>2500000</v>
      </c>
      <c r="H10" s="110">
        <f t="shared" si="0"/>
        <v>3054454</v>
      </c>
      <c r="I10" s="105">
        <f>+F10/D10</f>
        <v>61.606000000000002</v>
      </c>
    </row>
    <row r="11" spans="2:9" x14ac:dyDescent="0.25">
      <c r="B11" s="104"/>
      <c r="C11" s="104" t="s">
        <v>85</v>
      </c>
      <c r="D11" s="105">
        <v>4239</v>
      </c>
      <c r="E11" s="105"/>
      <c r="F11" s="105">
        <v>700000</v>
      </c>
      <c r="G11" s="105"/>
      <c r="H11" s="110">
        <f t="shared" si="0"/>
        <v>700000</v>
      </c>
      <c r="I11" s="105">
        <f t="shared" ref="I11:I14" si="1">+F11/D11</f>
        <v>165.13328615239442</v>
      </c>
    </row>
    <row r="12" spans="2:9" x14ac:dyDescent="0.25">
      <c r="B12" s="104"/>
      <c r="C12" s="104" t="s">
        <v>131</v>
      </c>
      <c r="D12" s="105">
        <v>10000</v>
      </c>
      <c r="E12" s="105"/>
      <c r="F12" s="105">
        <v>1500000</v>
      </c>
      <c r="G12" s="105"/>
      <c r="H12" s="110">
        <f t="shared" si="0"/>
        <v>1500000</v>
      </c>
      <c r="I12" s="105">
        <f t="shared" si="1"/>
        <v>150</v>
      </c>
    </row>
    <row r="13" spans="2:9" x14ac:dyDescent="0.25">
      <c r="B13" s="104"/>
      <c r="C13" s="104" t="s">
        <v>132</v>
      </c>
      <c r="D13" s="105">
        <v>5300</v>
      </c>
      <c r="E13" s="105"/>
      <c r="F13" s="105">
        <v>500000</v>
      </c>
      <c r="G13" s="105"/>
      <c r="H13" s="110">
        <f t="shared" si="0"/>
        <v>500000</v>
      </c>
      <c r="I13" s="105">
        <f t="shared" si="1"/>
        <v>94.339622641509436</v>
      </c>
    </row>
    <row r="14" spans="2:9" x14ac:dyDescent="0.25">
      <c r="B14" s="104"/>
      <c r="C14" s="104" t="s">
        <v>18</v>
      </c>
      <c r="D14" s="105">
        <v>12000</v>
      </c>
      <c r="E14" s="105"/>
      <c r="F14" s="105">
        <v>5000000</v>
      </c>
      <c r="G14" s="105"/>
      <c r="H14" s="110">
        <f t="shared" si="0"/>
        <v>5000000</v>
      </c>
      <c r="I14" s="105">
        <f t="shared" si="1"/>
        <v>416.66666666666669</v>
      </c>
    </row>
    <row r="15" spans="2:9" x14ac:dyDescent="0.25">
      <c r="B15" s="104"/>
      <c r="C15" s="104"/>
      <c r="D15" s="105"/>
      <c r="E15" s="104"/>
      <c r="F15" s="105"/>
      <c r="G15" s="105"/>
      <c r="H15" s="110">
        <f t="shared" si="0"/>
        <v>0</v>
      </c>
      <c r="I15" s="104"/>
    </row>
    <row r="16" spans="2:9" x14ac:dyDescent="0.25">
      <c r="B16" s="104" t="s">
        <v>140</v>
      </c>
      <c r="C16" s="104"/>
      <c r="D16" s="104"/>
      <c r="E16" s="104"/>
      <c r="F16" s="105"/>
      <c r="G16" s="105"/>
      <c r="H16" s="110">
        <f t="shared" si="0"/>
        <v>0</v>
      </c>
      <c r="I16" s="104"/>
    </row>
    <row r="17" spans="2:11" x14ac:dyDescent="0.25">
      <c r="B17" s="104"/>
      <c r="C17" s="106" t="s">
        <v>24</v>
      </c>
      <c r="D17" s="107">
        <v>1000</v>
      </c>
      <c r="E17" s="104"/>
      <c r="F17" s="105"/>
      <c r="G17" s="105"/>
      <c r="H17" s="110">
        <f t="shared" si="0"/>
        <v>0</v>
      </c>
      <c r="I17" s="104"/>
    </row>
    <row r="18" spans="2:11" x14ac:dyDescent="0.25">
      <c r="B18" s="104"/>
      <c r="C18" s="106" t="s">
        <v>93</v>
      </c>
      <c r="D18" s="108">
        <v>1000</v>
      </c>
      <c r="E18" s="104"/>
      <c r="F18" s="105"/>
      <c r="G18" s="105"/>
      <c r="H18" s="110">
        <f t="shared" si="0"/>
        <v>0</v>
      </c>
      <c r="I18" s="104"/>
    </row>
    <row r="19" spans="2:11" x14ac:dyDescent="0.25">
      <c r="B19" s="104"/>
      <c r="C19" s="106" t="s">
        <v>89</v>
      </c>
      <c r="D19" s="107">
        <v>1000</v>
      </c>
      <c r="E19" s="104"/>
      <c r="F19" s="105"/>
      <c r="G19" s="105"/>
      <c r="H19" s="110">
        <f t="shared" si="0"/>
        <v>0</v>
      </c>
      <c r="I19" s="104"/>
      <c r="K19" s="174"/>
    </row>
    <row r="20" spans="2:11" x14ac:dyDescent="0.25">
      <c r="B20" s="104"/>
      <c r="C20" s="104"/>
      <c r="D20" s="104"/>
      <c r="E20" s="104"/>
      <c r="F20" s="105"/>
      <c r="G20" s="105"/>
      <c r="H20" s="110">
        <f t="shared" si="0"/>
        <v>0</v>
      </c>
      <c r="I20" s="104"/>
    </row>
    <row r="21" spans="2:11" x14ac:dyDescent="0.25">
      <c r="B21" s="104" t="s">
        <v>137</v>
      </c>
      <c r="C21" s="104"/>
      <c r="D21" s="104"/>
      <c r="E21" s="104"/>
      <c r="F21" s="105"/>
      <c r="G21" s="105"/>
      <c r="H21" s="110">
        <f t="shared" si="0"/>
        <v>0</v>
      </c>
      <c r="I21" s="104"/>
    </row>
    <row r="22" spans="2:11" x14ac:dyDescent="0.25">
      <c r="B22" s="104"/>
      <c r="C22" s="104" t="s">
        <v>135</v>
      </c>
      <c r="D22" s="104"/>
      <c r="E22" s="104"/>
      <c r="F22" s="105"/>
      <c r="G22" s="105"/>
      <c r="H22" s="110">
        <f t="shared" si="0"/>
        <v>0</v>
      </c>
      <c r="I22" s="104"/>
    </row>
    <row r="23" spans="2:11" x14ac:dyDescent="0.25">
      <c r="B23" s="104"/>
      <c r="C23" s="104" t="s">
        <v>136</v>
      </c>
      <c r="D23" s="104"/>
      <c r="E23" s="104"/>
      <c r="F23" s="105"/>
      <c r="G23" s="105"/>
      <c r="H23" s="110">
        <f t="shared" si="0"/>
        <v>0</v>
      </c>
      <c r="I23" s="104"/>
    </row>
    <row r="24" spans="2:11" x14ac:dyDescent="0.25">
      <c r="B24" s="104"/>
      <c r="C24" s="104"/>
      <c r="D24" s="104"/>
      <c r="E24" s="104"/>
      <c r="F24" s="105"/>
      <c r="G24" s="105"/>
      <c r="H24" s="110">
        <f t="shared" si="0"/>
        <v>0</v>
      </c>
      <c r="I24" s="104"/>
    </row>
    <row r="25" spans="2:11" x14ac:dyDescent="0.25">
      <c r="B25" s="104"/>
      <c r="C25" s="104"/>
      <c r="D25" s="104"/>
      <c r="E25" s="104"/>
      <c r="F25" s="105"/>
      <c r="G25" s="105"/>
      <c r="H25" s="104"/>
      <c r="I25" s="104"/>
    </row>
    <row r="26" spans="2:11" x14ac:dyDescent="0.25">
      <c r="B26" s="167"/>
      <c r="C26" s="167" t="s">
        <v>147</v>
      </c>
      <c r="D26" s="168">
        <f>SUM(D6:D25)</f>
        <v>57539</v>
      </c>
      <c r="E26" s="168">
        <f>SUM(E6:E25)</f>
        <v>4000</v>
      </c>
      <c r="F26" s="168">
        <f t="shared" ref="F26:H26" si="2">SUM(F6:F25)</f>
        <v>8254454</v>
      </c>
      <c r="G26" s="168">
        <f t="shared" si="2"/>
        <v>2500000</v>
      </c>
      <c r="H26" s="168">
        <f t="shared" si="2"/>
        <v>10754454</v>
      </c>
      <c r="I26" s="167"/>
    </row>
    <row r="27" spans="2:11" x14ac:dyDescent="0.25">
      <c r="B27" s="167"/>
      <c r="C27" s="167"/>
      <c r="D27" s="167"/>
      <c r="E27" s="167"/>
      <c r="F27" s="169"/>
      <c r="G27" s="169"/>
      <c r="H27" s="167"/>
      <c r="I27" s="167"/>
    </row>
    <row r="28" spans="2:11" x14ac:dyDescent="0.25">
      <c r="B28" s="167" t="s">
        <v>145</v>
      </c>
      <c r="C28" s="167"/>
      <c r="D28" s="169">
        <v>53439</v>
      </c>
      <c r="E28" s="167"/>
      <c r="F28" s="169"/>
      <c r="G28" s="169"/>
      <c r="H28" s="167"/>
      <c r="I28" s="167"/>
    </row>
    <row r="29" spans="2:11" x14ac:dyDescent="0.25">
      <c r="B29" s="167" t="s">
        <v>146</v>
      </c>
      <c r="C29" s="167"/>
      <c r="D29" s="169">
        <f>+D28-D26</f>
        <v>-4100</v>
      </c>
      <c r="E29" s="170">
        <f>+D29/D28</f>
        <v>-7.6722992570968762E-2</v>
      </c>
      <c r="F29" s="169"/>
      <c r="G29" s="169"/>
      <c r="H29" s="167"/>
      <c r="I29" s="167"/>
    </row>
    <row r="30" spans="2:11" x14ac:dyDescent="0.25">
      <c r="B30" s="167"/>
      <c r="C30" s="167"/>
      <c r="D30" s="167"/>
      <c r="E30" s="167"/>
      <c r="F30" s="169"/>
      <c r="G30" s="169"/>
      <c r="H30" s="167"/>
      <c r="I30" s="16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ed6aaf0461f439496f935d3461379e0 xmlns="96664bca-06c0-4657-b6f9-0a997f5ff9b9">
      <Terms xmlns="http://schemas.microsoft.com/office/infopath/2007/PartnerControls"/>
    </ied6aaf0461f439496f935d3461379e0>
    <a83348d14d814196bcaad6bde9cb9d0c xmlns="96664bca-06c0-4657-b6f9-0a997f5ff9b9">
      <Terms xmlns="http://schemas.microsoft.com/office/infopath/2007/PartnerControls"/>
    </a83348d14d814196bcaad6bde9cb9d0c>
    <Damage_x0020_LocationTaxHTField0 xmlns="44d82dea-fc32-4e1e-a3c6-c3136ef66f65">
      <Terms xmlns="http://schemas.microsoft.com/office/infopath/2007/PartnerControls"/>
    </Damage_x0020_LocationTaxHTField0>
    <g7e01d2410934a95afa409e0dbebe315 xmlns="96664bca-06c0-4657-b6f9-0a997f5ff9b9">
      <Terms xmlns="http://schemas.microsoft.com/office/infopath/2007/PartnerControls"/>
    </g7e01d2410934a95afa409e0dbebe315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  <NFI_x0020_Guidance xmlns="96664bca-06c0-4657-b6f9-0a997f5ff9b9">false</NFI_x0020_Guidance>
    <Is_x0020_Cluster_x0020_Management_x003f_ xmlns="96664bca-06c0-4657-b6f9-0a997f5ff9b9">false</Is_x0020_Cluster_x0020_Management_x003f_>
    <Shelter_x0020_Planning xmlns="96664bca-06c0-4657-b6f9-0a997f5ff9b9">false</Shelter_x0020_Planning>
    <e7570bd437624e0480332ee2423de9d8 xmlns="96664bca-06c0-4657-b6f9-0a997f5ff9b9">
      <Terms xmlns="http://schemas.microsoft.com/office/infopath/2007/PartnerControls"/>
    </e7570bd437624e0480332ee2423de9d8>
    <p866212cea484a06bc999f7bb36c5e20 xmlns="96664bca-06c0-4657-b6f9-0a997f5ff9b9">
      <Terms xmlns="http://schemas.microsoft.com/office/infopath/2007/PartnerControls"/>
    </p866212cea484a06bc999f7bb36c5e20>
    <Shelter_x0020_Programming xmlns="96664bca-06c0-4657-b6f9-0a997f5ff9b9">false</Shelter_x0020_Programming>
    <Degree_x0020_Of_x0020_DisplacementTaxHTField0 xmlns="c2760211-3e43-4ff7-a9ea-22e8b7d99117">
      <Terms xmlns="http://schemas.microsoft.com/office/infopath/2007/PartnerControls"/>
    </Degree_x0020_Of_x0020_DisplacementTaxHTField0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IM xmlns="96664bca-06c0-4657-b6f9-0a997f5ff9b9">false</IM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Earthquake</TermName>
          <TermId xmlns="http://schemas.microsoft.com/office/infopath/2007/PartnerControls">b1e55d7f-42fe-4729-a412-f81796823767</TermId>
        </TermInfo>
      </Terms>
    </Event_x0020_TypeTaxHTField0>
    <TaxCatchAll xmlns="96664bca-06c0-4657-b6f9-0a997f5ff9b9">
      <Value>44</Value>
      <Value>272</Value>
      <Value>39</Value>
      <Value>15</Value>
      <Value>11</Value>
      <Value>425</Value>
      <Value>423</Value>
      <Value>5</Value>
      <Value>117</Value>
      <Value>115</Value>
    </TaxCatchAll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Shelter_x0020_Technical xmlns="96664bca-06c0-4657-b6f9-0a997f5ff9b9">false</Shelter_x0020_Technical>
    <TaxKeywordTaxHTField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funding</TermName>
          <TermId xmlns="http://schemas.microsoft.com/office/infopath/2007/PartnerControls">8bb619d8-6adb-4835-a743-def7c4209d1a</TermId>
        </TermInfo>
        <TermInfo xmlns="http://schemas.microsoft.com/office/infopath/2007/PartnerControls">
          <TermName xmlns="http://schemas.microsoft.com/office/infopath/2007/PartnerControls">Appeal</TermName>
          <TermId xmlns="http://schemas.microsoft.com/office/infopath/2007/PartnerControls">998ac615-609e-4901-bb58-c01d1f51ab06</TermId>
        </TermInfo>
      </Terms>
    </TaxKeywordTaxHTField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Bohol Earthquake 2013</TermName>
          <TermId xmlns="http://schemas.microsoft.com/office/infopath/2007/PartnerControls">49729840-7a70-4748-a97f-b25c4b341c44</TermId>
        </TermInfo>
      </Terms>
    </g2834a0a4b5b445382f80b4d1c20b873>
    <Media_x0020_Comms xmlns="96664bca-06c0-4657-b6f9-0a997f5ff9b9">false</Media_x0020_Comms>
    <hd9d801fa33a4aa2b8220e3e5f4d4756 xmlns="96664bca-06c0-4657-b6f9-0a997f5ff9b9">
      <Terms xmlns="http://schemas.microsoft.com/office/infopath/2007/PartnerControls"/>
    </hd9d801fa33a4aa2b8220e3e5f4d4756>
    <A_x002c_M_x0020_and_x0020_E xmlns="96664bca-06c0-4657-b6f9-0a997f5ff9b9">false</A_x002c_M_x0020_and_x0020_E>
    <fbbb2add3bda4432ae4dea6625736703 xmlns="96664bca-06c0-4657-b6f9-0a997f5ff9b9">
      <Terms xmlns="http://schemas.microsoft.com/office/infopath/2007/PartnerControls"/>
    </fbbb2add3bda4432ae4dea6625736703>
    <Cross_x0020_Cutting xmlns="96664bca-06c0-4657-b6f9-0a997f5ff9b9">false</Cross_x0020_Cutting>
    <p4235251fcc1450fb6d384a4ad55daef xmlns="96664bca-06c0-4657-b6f9-0a997f5ff9b9">
      <Terms xmlns="http://schemas.microsoft.com/office/infopath/2007/PartnerControls"/>
    </p4235251fcc1450fb6d384a4ad55daef>
    <e6f2ccbddc7344129cbcce7800e6bf7e xmlns="96664bca-06c0-4657-b6f9-0a997f5ff9b9">
      <Terms xmlns="http://schemas.microsoft.com/office/infopath/2007/PartnerControls"/>
    </e6f2ccbddc7344129cbcce7800e6bf7e>
    <p9d35d47f93d40ab99282662ef2417ca xmlns="96664bca-06c0-4657-b6f9-0a997f5ff9b9">
      <Terms xmlns="http://schemas.microsoft.com/office/infopath/2007/PartnerControls"/>
    </p9d35d47f93d40ab99282662ef2417ca>
    <RoutingRuleDescription xmlns="http://schemas.microsoft.com/sharepoint/v3" xsi:nil="true"/>
    <Event_x0020_Month xmlns="96664bca-06c0-4657-b6f9-0a997f5ff9b9" xsi:nil="true"/>
    <Document_x0020_Description xmlns="96664bca-06c0-4657-b6f9-0a997f5ff9b9">&lt;div class="ExternalClassD719C35070354BD89FE09CB7BACE1348"&gt;&lt;p&gt;​Bohol EQ '13 - Flash and Cerf tracker_23.10.13&lt;/p&gt;&lt;/div&gt;</Document_x0020_Description>
    <Publishing_x0020_Agency1 xmlns="96664bca-06c0-4657-b6f9-0a997f5ff9b9" xsi:nil="true"/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Report_x0020_Date xmlns="96664bca-06c0-4657-b6f9-0a997f5ff9b9">2013-10-24T00:00:00+00:00</Report_x0020_Date>
    <Is_x0020_Reference_x0020_Doc xmlns="96664bca-06c0-4657-b6f9-0a997f5ff9b9">false</Is_x0020_Reference_x0020_Doc>
    <Websio_x0020_Document_x0020_Preview xmlns="96664bca-06c0-4657-b6f9-0a997f5ff9b9">/Asia/Philippines/Bohol Earthquake 2013/_layouts/WebsioPreviewField/preview.aspx?ID=5ba76b15-0738-43a4-aac2-05b366ad5974&amp;WebID=07d99399-6d01-42f0-9f06-3714a4691d89&amp;SiteID=0e29c24b-3e6a-4c7c-8cc1-69b27805b55c</Websio_x0020_Document_x0020_Preview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ff39aabcbcfa4b29888983c5e6d736f9 xmlns="96664bca-06c0-4657-b6f9-0a997f5ff9b9">
      <Terms xmlns="http://schemas.microsoft.com/office/infopath/2007/PartnerControls"/>
    </ff39aabcbcfa4b29888983c5e6d736f9>
    <Is_x0020_Key_x0020_Document1 xmlns="c2760211-3e43-4ff7-a9ea-22e8b7d99117">false</Is_x0020_Key_x0020_Document1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Philippines</TermName>
          <TermId xmlns="http://schemas.microsoft.com/office/infopath/2007/PartnerControls">753a7b2d-32c5-43de-b643-9fe2fe455068</TermId>
        </TermInfo>
      </Terms>
    </CountryTaxHTField0>
    <Event_x0020_Day xmlns="96664bca-06c0-4657-b6f9-0a997f5ff9b9" xsi:nil="true"/>
    <Event_x0020_Year xmlns="96664bca-06c0-4657-b6f9-0a997f5ff9b9">2013</Event_x0020_Year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17603ED712EB2444B03E150D2A4D1DF6" ma:contentTypeVersion="77" ma:contentTypeDescription="" ma:contentTypeScope="" ma:versionID="3d0dc37f153f1fd7792c80f38f905010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C42C24-FE4A-4741-B8BA-0D496F7B57B2}"/>
</file>

<file path=customXml/itemProps2.xml><?xml version="1.0" encoding="utf-8"?>
<ds:datastoreItem xmlns:ds="http://schemas.openxmlformats.org/officeDocument/2006/customXml" ds:itemID="{E9B4D9D6-9A76-4626-850C-6D252ACCCAA2}"/>
</file>

<file path=customXml/itemProps3.xml><?xml version="1.0" encoding="utf-8"?>
<ds:datastoreItem xmlns:ds="http://schemas.openxmlformats.org/officeDocument/2006/customXml" ds:itemID="{7DA64A5B-27F4-43F4-BF40-A8FEA1D734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WWW summary</vt:lpstr>
      <vt:lpstr>Agency by Municpality</vt:lpstr>
      <vt:lpstr>Flash and CERF</vt:lpstr>
    </vt:vector>
  </TitlesOfParts>
  <Company>IFRC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Bohol EQ '13 - Flash and Cerf tracker_23.10.13</dc:title>
  <dc:creator>Patrick ELLIOTT</dc:creator>
  <cp:keywords>Appeal; funding</cp:keywords>
  <cp:lastModifiedBy>Patrick ELLIOTT</cp:lastModifiedBy>
  <dcterms:created xsi:type="dcterms:W3CDTF">2013-10-20T11:43:53Z</dcterms:created>
  <dcterms:modified xsi:type="dcterms:W3CDTF">2013-10-23T08:44:07Z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>272;#funding|8bb619d8-6adb-4835-a743-def7c4209d1a;#425;#Appeal|998ac615-609e-4901-bb58-c01d1f51ab06</vt:lpwstr>
  </property>
  <property fmtid="{D5CDD505-2E9C-101B-9397-08002B2CF9AE}" pid="3" name="Site Type">
    <vt:lpwstr>11;#Response|6bd9b9ba-7d2f-42c0-b763-fbe6e7a871e1</vt:lpwstr>
  </property>
  <property fmtid="{D5CDD505-2E9C-101B-9397-08002B2CF9AE}" pid="4" name="Region">
    <vt:lpwstr>5;#Asia/Pacific|006cb068-6581-4ba7-b0e0-a9a495bc13fa</vt:lpwstr>
  </property>
  <property fmtid="{D5CDD505-2E9C-101B-9397-08002B2CF9AE}" pid="5" name="Miscellaneoud Terms">
    <vt:lpwstr/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/>
  </property>
  <property fmtid="{D5CDD505-2E9C-101B-9397-08002B2CF9AE}" pid="8" name="Shelter Programming1">
    <vt:lpwstr/>
  </property>
  <property fmtid="{D5CDD505-2E9C-101B-9397-08002B2CF9AE}" pid="9" name="ContentTypeId">
    <vt:lpwstr>0x010100AA7AFC8FE433CD4B94E991D812AE17EB0017603ED712EB2444B03E150D2A4D1DF6</vt:lpwstr>
  </property>
  <property fmtid="{D5CDD505-2E9C-101B-9397-08002B2CF9AE}" pid="10" name="Information Management">
    <vt:lpwstr/>
  </property>
  <property fmtid="{D5CDD505-2E9C-101B-9397-08002B2CF9AE}" pid="11" name="NFI Guidance1">
    <vt:lpwstr/>
  </property>
  <property fmtid="{D5CDD505-2E9C-101B-9397-08002B2CF9AE}" pid="12" name="Responses sites">
    <vt:lpwstr>423;#Bohol Earthquake 2013|49729840-7a70-4748-a97f-b25c4b341c44</vt:lpwstr>
  </property>
  <property fmtid="{D5CDD505-2E9C-101B-9397-08002B2CF9AE}" pid="13" name="Country">
    <vt:lpwstr>117;#Philippines|753a7b2d-32c5-43de-b643-9fe2fe455068</vt:lpwstr>
  </property>
  <property fmtid="{D5CDD505-2E9C-101B-9397-08002B2CF9AE}" pid="14" name="Damage Location">
    <vt:lpwstr/>
  </property>
  <property fmtid="{D5CDD505-2E9C-101B-9397-08002B2CF9AE}" pid="15" name="InterCluster">
    <vt:lpwstr/>
  </property>
  <property fmtid="{D5CDD505-2E9C-101B-9397-08002B2CF9AE}" pid="16" name="Management/Coordination">
    <vt:lpwstr/>
  </property>
  <property fmtid="{D5CDD505-2E9C-101B-9397-08002B2CF9AE}" pid="17" name="Current Lead Agency">
    <vt:lpwstr>39;#IFRC|0e7dd7e8-b714-4971-a101-594bd0ec6546</vt:lpwstr>
  </property>
  <property fmtid="{D5CDD505-2E9C-101B-9397-08002B2CF9AE}" pid="18" name="Cross Cutting1">
    <vt:lpwstr/>
  </property>
  <property fmtid="{D5CDD505-2E9C-101B-9397-08002B2CF9AE}" pid="19" name="Status Of Site">
    <vt:lpwstr>15;#Active|319c008f-4e4c-46bc-95eb-65641b9bd58c</vt:lpwstr>
  </property>
  <property fmtid="{D5CDD505-2E9C-101B-9397-08002B2CF9AE}" pid="20" name="Shelter Technical1">
    <vt:lpwstr/>
  </property>
  <property fmtid="{D5CDD505-2E9C-101B-9397-08002B2CF9AE}" pid="21" name="AM&amp;E">
    <vt:lpwstr/>
  </property>
  <property fmtid="{D5CDD505-2E9C-101B-9397-08002B2CF9AE}" pid="22" name="Shelter Planning1">
    <vt:lpwstr/>
  </property>
  <property fmtid="{D5CDD505-2E9C-101B-9397-08002B2CF9AE}" pid="23" name="Event Type">
    <vt:lpwstr>44;#Earthquake|b1e55d7f-42fe-4729-a412-f81796823767</vt:lpwstr>
  </property>
</Properties>
</file>