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pivotTables/pivotTable2.xml" ContentType="application/vnd.openxmlformats-officedocument.spreadsheetml.pivotTable+xml"/>
  <Override PartName="/xl/pivotTables/pivotTable3.xml" ContentType="application/vnd.openxmlformats-officedocument.spreadsheetml.pivotTable+xml"/>
  <Override PartName="/xl/charts/chart7.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charts/chart6.xml" ContentType="application/vnd.openxmlformats-officedocument.drawingml.chart+xml"/>
  <Override PartName="/xl/charts/chart1.xml" ContentType="application/vnd.openxmlformats-officedocument.drawingml.char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tyles.xml" ContentType="application/vnd.openxmlformats-officedocument.spreadsheetml.styles+xml"/>
  <Override PartName="/xl/charts/chart2.xml" ContentType="application/vnd.openxmlformats-officedocument.drawingml.chart+xml"/>
  <Override PartName="/xl/pivotTables/pivotTable1.xml" ContentType="application/vnd.openxmlformats-officedocument.spreadsheetml.pivotTable+xml"/>
  <Override PartName="/xl/drawings/drawing1.xml" ContentType="application/vnd.openxmlformats-officedocument.drawing+xml"/>
  <Override PartName="/xl/sharedStrings.xml" ContentType="application/vnd.openxmlformats-officedocument.spreadsheetml.sharedStrings+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externalLinks/externalLink1.xml" ContentType="application/vnd.openxmlformats-officedocument.spreadsheetml.externalLink+xml"/>
  <Override PartName="/xl/comments6.xml" ContentType="application/vnd.openxmlformats-officedocument.spreadsheetml.comments+xml"/>
  <Override PartName="/xl/pivotCache/pivotCacheRecords1.xml" ContentType="application/vnd.openxmlformats-officedocument.spreadsheetml.pivotCacheRecords+xml"/>
  <Override PartName="/xl/comments1.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omments3.xml" ContentType="application/vnd.openxmlformats-officedocument.spreadsheetml.comments+xml"/>
  <Override PartName="/xl/comments5.xml" ContentType="application/vnd.openxmlformats-officedocument.spreadsheetml.comments+xml"/>
  <Override PartName="/xl/pivotCache/pivotCacheRecords3.xml" ContentType="application/vnd.openxmlformats-officedocument.spreadsheetml.pivotCacheRecords+xml"/>
  <Override PartName="/xl/comments8.xml" ContentType="application/vnd.openxmlformats-officedocument.spreadsheetml.comments+xml"/>
  <Override PartName="/xl/comments7.xml" ContentType="application/vnd.openxmlformats-officedocument.spreadsheetml.comments+xml"/>
  <Override PartName="/xl/pivotCache/pivotCacheDefinition3.xml" ContentType="application/vnd.openxmlformats-officedocument.spreadsheetml.pivotCacheDefinition+xml"/>
  <Override PartName="/xl/comments9.xml" ContentType="application/vnd.openxmlformats-officedocument.spreadsheetml.comments+xml"/>
  <Override PartName="/xl/calcChain.xml" ContentType="application/vnd.openxmlformats-officedocument.spreadsheetml.calcChain+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5" windowWidth="16395" windowHeight="8190"/>
  </bookViews>
  <sheets>
    <sheet name="General" sheetId="1" r:id="rId1"/>
    <sheet name="Analisis" sheetId="8" r:id="rId2"/>
    <sheet name="Albergues" sheetId="2" r:id="rId3"/>
    <sheet name="VMVDU" sheetId="3" r:id="rId4"/>
    <sheet name="AsistenciaAlimentaria" sheetId="6" r:id="rId5"/>
    <sheet name="Institituciones" sheetId="7" r:id="rId6"/>
    <sheet name="MunicipalidadesmasAfectadas" sheetId="17" r:id="rId7"/>
    <sheet name="VMVDU-Asistencia Alimentaria" sheetId="9" r:id="rId8"/>
    <sheet name="Albergues - VMVDU" sheetId="11" r:id="rId9"/>
    <sheet name="Assistencia - Instituciones" sheetId="12" r:id="rId10"/>
    <sheet name="Codigos" sheetId="4" r:id="rId11"/>
    <sheet name="No evaluados" sheetId="13" r:id="rId12"/>
    <sheet name="Evaluaciones de Daños" sheetId="14" r:id="rId13"/>
    <sheet name="Evaluaciones de Daños Analisis" sheetId="15" r:id="rId14"/>
    <sheet name="Evaluaciones de Daños GIS" sheetId="16" r:id="rId15"/>
  </sheets>
  <externalReferences>
    <externalReference r:id="rId16"/>
    <externalReference r:id="rId17"/>
  </externalReferences>
  <definedNames>
    <definedName name="_xlnm._FilterDatabase" localSheetId="10" hidden="1">Codigos!$A$1:$F$263</definedName>
    <definedName name="_xlnm._FilterDatabase" localSheetId="12" hidden="1">'Evaluaciones de Daños'!$A$5:$E$102</definedName>
    <definedName name="_xlnm._FilterDatabase" localSheetId="13" hidden="1">'Evaluaciones de Daños Analisis'!$A$5:$E$102</definedName>
    <definedName name="_xlnm._FilterDatabase" localSheetId="14" hidden="1">'Evaluaciones de Daños GIS'!$A$1:$H$98</definedName>
    <definedName name="_xlnm._FilterDatabase" localSheetId="0" hidden="1">General!$A$1:$Y$263</definedName>
    <definedName name="A1_01">Codigos!$E$2:$E$13</definedName>
    <definedName name="A1_02">Codigos!$E$14:$E$26</definedName>
    <definedName name="A1_03">Codigos!$E$27:$E$42</definedName>
    <definedName name="A1_04">Codigos!$E$43:$E$75</definedName>
    <definedName name="A1_05">Codigos!$E$76:$E$97</definedName>
    <definedName name="A1_06">Codigos!$E$98:$E$116</definedName>
    <definedName name="A1_07">Codigos!$E$117:$E$132</definedName>
    <definedName name="A1_08">Codigos!$E$133:$E$154</definedName>
    <definedName name="A1_09">Codigos!$E$155:$E$163</definedName>
    <definedName name="A1_10">Codigos!$E$164:$E$176</definedName>
    <definedName name="A1_11">Codigos!$E$177:$E$199</definedName>
    <definedName name="A1_12">Codigos!$E$200:$E$219</definedName>
    <definedName name="A1_13">Codigos!$E$220:$E$245</definedName>
    <definedName name="A1_14">Codigos!$E$246:$E$263</definedName>
    <definedName name="Albergues">Albergues!$B$4:$F$75</definedName>
    <definedName name="Asistencia">AsistenciaAlimentaria!$B$2:$E$43</definedName>
    <definedName name="CODDEPARTAMENTO">Codigos!$A$2:$B$16</definedName>
    <definedName name="Departamento">Codigos!$B$2:$B$15</definedName>
    <definedName name="DEPARTAMENTOCOD">Codigos!$B$2:$C$15</definedName>
    <definedName name="DEPARTAMENTOPOP">[1]slv_ppn_census_munip_py!$O$4:$P$17</definedName>
    <definedName name="Evaluacion">'Evaluaciones de Daños'!$A$6:$E$101</definedName>
    <definedName name="INSTITUCIONES">Institituciones!$B$2:$E$27</definedName>
    <definedName name="MUNCIPALIDADASPOP">[1]slv_ppn_census_munip_py!$G$2:$H$261</definedName>
    <definedName name="Municipalidad">Codigos!$E$2:$E$263</definedName>
    <definedName name="MUNICIPALIDADCOD">Codigos!$E$2:$G$263</definedName>
    <definedName name="MunicipalidadesMasAfectadas">MunicipalidadesmasAfectadas!$D$2:$D$44</definedName>
    <definedName name="Municipalidadpopminus">[1]slv_ppn_census_munip_py!$R$1:$S$266</definedName>
    <definedName name="VDVMU">VMVDU!$B$3:$F$74</definedName>
  </definedNames>
  <calcPr calcId="125725" calcOnSave="0"/>
  <pivotCaches>
    <pivotCache cacheId="0" r:id="rId18"/>
    <pivotCache cacheId="1" r:id="rId19"/>
    <pivotCache cacheId="2" r:id="rId20"/>
  </pivotCaches>
</workbook>
</file>

<file path=xl/calcChain.xml><?xml version="1.0" encoding="utf-8"?>
<calcChain xmlns="http://schemas.openxmlformats.org/spreadsheetml/2006/main">
  <c r="D44" i="17"/>
  <c r="D43"/>
  <c r="D42"/>
  <c r="D41"/>
  <c r="D40"/>
  <c r="D39"/>
  <c r="D38"/>
  <c r="D37"/>
  <c r="D36"/>
  <c r="D35"/>
  <c r="D34"/>
  <c r="D33"/>
  <c r="D32"/>
  <c r="D31"/>
  <c r="D30"/>
  <c r="D29"/>
  <c r="D28"/>
  <c r="D27"/>
  <c r="D26"/>
  <c r="D25"/>
  <c r="D24"/>
  <c r="D23"/>
  <c r="D22"/>
  <c r="D21"/>
  <c r="D20"/>
  <c r="D19"/>
  <c r="D18"/>
  <c r="D17"/>
  <c r="D16"/>
  <c r="D15"/>
  <c r="D14"/>
  <c r="D13"/>
  <c r="D12"/>
  <c r="D11"/>
  <c r="D10"/>
  <c r="D9"/>
  <c r="D8"/>
  <c r="D7"/>
  <c r="D6"/>
  <c r="D5"/>
  <c r="D4"/>
  <c r="D3"/>
  <c r="D2"/>
  <c r="H97" i="16"/>
  <c r="G97"/>
  <c r="F97"/>
  <c r="E97"/>
  <c r="H96"/>
  <c r="G96"/>
  <c r="F96"/>
  <c r="E96"/>
  <c r="H95"/>
  <c r="G95"/>
  <c r="F95"/>
  <c r="E95"/>
  <c r="H94"/>
  <c r="G94"/>
  <c r="F94"/>
  <c r="E94"/>
  <c r="H93"/>
  <c r="G93"/>
  <c r="F93"/>
  <c r="E93"/>
  <c r="H92"/>
  <c r="G92"/>
  <c r="F92"/>
  <c r="E92"/>
  <c r="H91"/>
  <c r="G91"/>
  <c r="F91"/>
  <c r="E91"/>
  <c r="H90"/>
  <c r="G90"/>
  <c r="F90"/>
  <c r="E90"/>
  <c r="H89"/>
  <c r="G89"/>
  <c r="F89"/>
  <c r="E89"/>
  <c r="H88"/>
  <c r="G88"/>
  <c r="F88"/>
  <c r="E88"/>
  <c r="H87"/>
  <c r="G87"/>
  <c r="F87"/>
  <c r="E87"/>
  <c r="H86"/>
  <c r="G86"/>
  <c r="F86"/>
  <c r="E86"/>
  <c r="H85"/>
  <c r="G85"/>
  <c r="F85"/>
  <c r="E85"/>
  <c r="H84"/>
  <c r="G84"/>
  <c r="F84"/>
  <c r="E84"/>
  <c r="H83"/>
  <c r="G83"/>
  <c r="F83"/>
  <c r="E83"/>
  <c r="H82"/>
  <c r="G82"/>
  <c r="F82"/>
  <c r="E82"/>
  <c r="H81"/>
  <c r="G81"/>
  <c r="F81"/>
  <c r="E81"/>
  <c r="H80"/>
  <c r="G80"/>
  <c r="F80"/>
  <c r="E80"/>
  <c r="H79"/>
  <c r="G79"/>
  <c r="F79"/>
  <c r="E79"/>
  <c r="H78"/>
  <c r="G78"/>
  <c r="F78"/>
  <c r="E78"/>
  <c r="H77"/>
  <c r="G77"/>
  <c r="F77"/>
  <c r="E77"/>
  <c r="H76"/>
  <c r="G76"/>
  <c r="F76"/>
  <c r="E76"/>
  <c r="H75"/>
  <c r="G75"/>
  <c r="F75"/>
  <c r="E75"/>
  <c r="H74"/>
  <c r="G74"/>
  <c r="F74"/>
  <c r="E74"/>
  <c r="H73"/>
  <c r="G73"/>
  <c r="F73"/>
  <c r="E73"/>
  <c r="H72"/>
  <c r="G72"/>
  <c r="F72"/>
  <c r="E72"/>
  <c r="H71"/>
  <c r="G71"/>
  <c r="F71"/>
  <c r="E71"/>
  <c r="H70"/>
  <c r="G70"/>
  <c r="F70"/>
  <c r="E70"/>
  <c r="H69"/>
  <c r="G69"/>
  <c r="F69"/>
  <c r="E69"/>
  <c r="H68"/>
  <c r="G68"/>
  <c r="F68"/>
  <c r="E68"/>
  <c r="H67"/>
  <c r="G67"/>
  <c r="F67"/>
  <c r="E67"/>
  <c r="H66"/>
  <c r="G66"/>
  <c r="F66"/>
  <c r="E66"/>
  <c r="H65"/>
  <c r="G65"/>
  <c r="F65"/>
  <c r="E65"/>
  <c r="H64"/>
  <c r="G64"/>
  <c r="F64"/>
  <c r="E64"/>
  <c r="H63"/>
  <c r="G63"/>
  <c r="F63"/>
  <c r="E63"/>
  <c r="H62"/>
  <c r="G62"/>
  <c r="F62"/>
  <c r="E62"/>
  <c r="H61"/>
  <c r="G61"/>
  <c r="F61"/>
  <c r="E61"/>
  <c r="H60"/>
  <c r="G60"/>
  <c r="F60"/>
  <c r="E60"/>
  <c r="H59"/>
  <c r="G59"/>
  <c r="F59"/>
  <c r="E59"/>
  <c r="H58"/>
  <c r="G58"/>
  <c r="F58"/>
  <c r="E58"/>
  <c r="H57"/>
  <c r="G57"/>
  <c r="F57"/>
  <c r="E57"/>
  <c r="H56"/>
  <c r="G56"/>
  <c r="F56"/>
  <c r="E56"/>
  <c r="H55"/>
  <c r="G55"/>
  <c r="F55"/>
  <c r="E55"/>
  <c r="H54"/>
  <c r="G54"/>
  <c r="F54"/>
  <c r="E54"/>
  <c r="H53"/>
  <c r="G53"/>
  <c r="F53"/>
  <c r="E53"/>
  <c r="H52"/>
  <c r="G52"/>
  <c r="F52"/>
  <c r="E52"/>
  <c r="H51"/>
  <c r="G51"/>
  <c r="F51"/>
  <c r="E51"/>
  <c r="H50"/>
  <c r="G50"/>
  <c r="F50"/>
  <c r="E50"/>
  <c r="H49"/>
  <c r="G49"/>
  <c r="F49"/>
  <c r="E49"/>
  <c r="H48"/>
  <c r="G48"/>
  <c r="F48"/>
  <c r="E48"/>
  <c r="H47"/>
  <c r="G47"/>
  <c r="F47"/>
  <c r="E47"/>
  <c r="H46"/>
  <c r="G46"/>
  <c r="F46"/>
  <c r="E46"/>
  <c r="H45"/>
  <c r="G45"/>
  <c r="F45"/>
  <c r="E45"/>
  <c r="H44"/>
  <c r="G44"/>
  <c r="F44"/>
  <c r="E44"/>
  <c r="H43"/>
  <c r="G43"/>
  <c r="F43"/>
  <c r="E43"/>
  <c r="H42"/>
  <c r="G42"/>
  <c r="F42"/>
  <c r="E42"/>
  <c r="H41"/>
  <c r="G41"/>
  <c r="F41"/>
  <c r="E41"/>
  <c r="H40"/>
  <c r="G40"/>
  <c r="F40"/>
  <c r="E40"/>
  <c r="H39"/>
  <c r="G39"/>
  <c r="F39"/>
  <c r="E39"/>
  <c r="H38"/>
  <c r="G38"/>
  <c r="F38"/>
  <c r="E38"/>
  <c r="H37"/>
  <c r="G37"/>
  <c r="F37"/>
  <c r="E37"/>
  <c r="H36"/>
  <c r="G36"/>
  <c r="F36"/>
  <c r="E36"/>
  <c r="H35"/>
  <c r="G35"/>
  <c r="F35"/>
  <c r="E35"/>
  <c r="H34"/>
  <c r="G34"/>
  <c r="F34"/>
  <c r="E34"/>
  <c r="H33"/>
  <c r="G33"/>
  <c r="F33"/>
  <c r="E33"/>
  <c r="H32"/>
  <c r="G32"/>
  <c r="F32"/>
  <c r="E32"/>
  <c r="H31"/>
  <c r="G31"/>
  <c r="F31"/>
  <c r="E31"/>
  <c r="H30"/>
  <c r="G30"/>
  <c r="F30"/>
  <c r="E30"/>
  <c r="H29"/>
  <c r="G29"/>
  <c r="F29"/>
  <c r="E29"/>
  <c r="H28"/>
  <c r="G28"/>
  <c r="F28"/>
  <c r="E28"/>
  <c r="H27"/>
  <c r="G27"/>
  <c r="F27"/>
  <c r="E27"/>
  <c r="H26"/>
  <c r="G26"/>
  <c r="F26"/>
  <c r="E26"/>
  <c r="H25"/>
  <c r="G25"/>
  <c r="F25"/>
  <c r="E25"/>
  <c r="H24"/>
  <c r="G24"/>
  <c r="F24"/>
  <c r="E24"/>
  <c r="H23"/>
  <c r="G23"/>
  <c r="F23"/>
  <c r="E23"/>
  <c r="H22"/>
  <c r="G22"/>
  <c r="F22"/>
  <c r="E22"/>
  <c r="H21"/>
  <c r="G21"/>
  <c r="F21"/>
  <c r="E21"/>
  <c r="H20"/>
  <c r="G20"/>
  <c r="F20"/>
  <c r="E20"/>
  <c r="H19"/>
  <c r="G19"/>
  <c r="F19"/>
  <c r="E19"/>
  <c r="H18"/>
  <c r="G18"/>
  <c r="F18"/>
  <c r="E18"/>
  <c r="H17"/>
  <c r="G17"/>
  <c r="F17"/>
  <c r="E17"/>
  <c r="H16"/>
  <c r="G16"/>
  <c r="F16"/>
  <c r="E16"/>
  <c r="H15"/>
  <c r="G15"/>
  <c r="F15"/>
  <c r="E15"/>
  <c r="H14"/>
  <c r="G14"/>
  <c r="F14"/>
  <c r="E14"/>
  <c r="H13"/>
  <c r="G13"/>
  <c r="F13"/>
  <c r="E13"/>
  <c r="H12"/>
  <c r="G12"/>
  <c r="F12"/>
  <c r="E12"/>
  <c r="H11"/>
  <c r="G11"/>
  <c r="F11"/>
  <c r="E11"/>
  <c r="H10"/>
  <c r="G10"/>
  <c r="F10"/>
  <c r="E10"/>
  <c r="H9"/>
  <c r="G9"/>
  <c r="F9"/>
  <c r="E9"/>
  <c r="H8"/>
  <c r="G8"/>
  <c r="F8"/>
  <c r="E8"/>
  <c r="H7"/>
  <c r="G7"/>
  <c r="F7"/>
  <c r="E7"/>
  <c r="H6"/>
  <c r="G6"/>
  <c r="F6"/>
  <c r="E6"/>
  <c r="H5"/>
  <c r="G5"/>
  <c r="F5"/>
  <c r="E5"/>
  <c r="H4"/>
  <c r="G4"/>
  <c r="F4"/>
  <c r="E4"/>
  <c r="H3"/>
  <c r="G3"/>
  <c r="F3"/>
  <c r="E3"/>
  <c r="H2"/>
  <c r="G2"/>
  <c r="F2"/>
  <c r="E2"/>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 r="A3"/>
  <c r="A2"/>
  <c r="Y2" i="1" l="1"/>
  <c r="C97" i="16"/>
  <c r="D97" s="1"/>
  <c r="C96"/>
  <c r="D96" s="1"/>
  <c r="C95"/>
  <c r="D95" s="1"/>
  <c r="C94"/>
  <c r="D94" s="1"/>
  <c r="C93"/>
  <c r="D93" s="1"/>
  <c r="C92"/>
  <c r="D92" s="1"/>
  <c r="C91"/>
  <c r="D91" s="1"/>
  <c r="C90"/>
  <c r="D90" s="1"/>
  <c r="C89"/>
  <c r="D89" s="1"/>
  <c r="C88"/>
  <c r="D88" s="1"/>
  <c r="C87"/>
  <c r="D87" s="1"/>
  <c r="C86"/>
  <c r="D86" s="1"/>
  <c r="C85"/>
  <c r="D85" s="1"/>
  <c r="C84"/>
  <c r="D84" s="1"/>
  <c r="C83"/>
  <c r="D83" s="1"/>
  <c r="C82"/>
  <c r="D82" s="1"/>
  <c r="C81"/>
  <c r="D81" s="1"/>
  <c r="C80"/>
  <c r="D80" s="1"/>
  <c r="C79"/>
  <c r="D79" s="1"/>
  <c r="C78"/>
  <c r="D78" s="1"/>
  <c r="C77"/>
  <c r="D77" s="1"/>
  <c r="C76"/>
  <c r="D76" s="1"/>
  <c r="C75"/>
  <c r="D75" s="1"/>
  <c r="C74"/>
  <c r="D74" s="1"/>
  <c r="C73"/>
  <c r="D73" s="1"/>
  <c r="C72"/>
  <c r="D72" s="1"/>
  <c r="C71"/>
  <c r="D71" s="1"/>
  <c r="C70"/>
  <c r="D70" s="1"/>
  <c r="C69"/>
  <c r="D69" s="1"/>
  <c r="C68"/>
  <c r="D68" s="1"/>
  <c r="D67"/>
  <c r="C67"/>
  <c r="C66"/>
  <c r="D66" s="1"/>
  <c r="C65"/>
  <c r="D65" s="1"/>
  <c r="C64"/>
  <c r="D64" s="1"/>
  <c r="C63"/>
  <c r="D63" s="1"/>
  <c r="C62"/>
  <c r="D62" s="1"/>
  <c r="C61"/>
  <c r="D61" s="1"/>
  <c r="C60"/>
  <c r="D60" s="1"/>
  <c r="C59"/>
  <c r="D59" s="1"/>
  <c r="C58"/>
  <c r="D58" s="1"/>
  <c r="C57"/>
  <c r="D57" s="1"/>
  <c r="C56"/>
  <c r="D56" s="1"/>
  <c r="C55"/>
  <c r="D55" s="1"/>
  <c r="C54"/>
  <c r="D54" s="1"/>
  <c r="C53"/>
  <c r="D53" s="1"/>
  <c r="C52"/>
  <c r="D52" s="1"/>
  <c r="C51"/>
  <c r="D51" s="1"/>
  <c r="C50"/>
  <c r="D50" s="1"/>
  <c r="C49"/>
  <c r="D49" s="1"/>
  <c r="C48"/>
  <c r="D48" s="1"/>
  <c r="C47"/>
  <c r="D47" s="1"/>
  <c r="C46"/>
  <c r="D46" s="1"/>
  <c r="C45"/>
  <c r="D45" s="1"/>
  <c r="C44"/>
  <c r="D44" s="1"/>
  <c r="C43"/>
  <c r="D43" s="1"/>
  <c r="C42"/>
  <c r="D42" s="1"/>
  <c r="C41"/>
  <c r="D41" s="1"/>
  <c r="C40"/>
  <c r="D40" s="1"/>
  <c r="C39"/>
  <c r="D39" s="1"/>
  <c r="C38"/>
  <c r="D38" s="1"/>
  <c r="C37"/>
  <c r="D37" s="1"/>
  <c r="C36"/>
  <c r="D36" s="1"/>
  <c r="C35"/>
  <c r="D35" s="1"/>
  <c r="C34"/>
  <c r="D34" s="1"/>
  <c r="C33"/>
  <c r="D33" s="1"/>
  <c r="C32"/>
  <c r="D32" s="1"/>
  <c r="C31"/>
  <c r="D31" s="1"/>
  <c r="C30"/>
  <c r="D30" s="1"/>
  <c r="C29"/>
  <c r="D29" s="1"/>
  <c r="C28"/>
  <c r="D28" s="1"/>
  <c r="C27"/>
  <c r="D27" s="1"/>
  <c r="C26"/>
  <c r="D26" s="1"/>
  <c r="C25"/>
  <c r="D25" s="1"/>
  <c r="C24"/>
  <c r="D24" s="1"/>
  <c r="C23"/>
  <c r="D23" s="1"/>
  <c r="C22"/>
  <c r="D22" s="1"/>
  <c r="C21"/>
  <c r="D21" s="1"/>
  <c r="C20"/>
  <c r="D20" s="1"/>
  <c r="C19"/>
  <c r="D19" s="1"/>
  <c r="C18"/>
  <c r="D18" s="1"/>
  <c r="C17"/>
  <c r="D17" s="1"/>
  <c r="C16"/>
  <c r="D16" s="1"/>
  <c r="C15"/>
  <c r="D15" s="1"/>
  <c r="C14"/>
  <c r="D14" s="1"/>
  <c r="C13"/>
  <c r="D13" s="1"/>
  <c r="C12"/>
  <c r="D12" s="1"/>
  <c r="C11"/>
  <c r="D11" s="1"/>
  <c r="C10"/>
  <c r="D10" s="1"/>
  <c r="C9"/>
  <c r="D9" s="1"/>
  <c r="C8"/>
  <c r="D8" s="1"/>
  <c r="C7"/>
  <c r="D7" s="1"/>
  <c r="C6"/>
  <c r="D6" s="1"/>
  <c r="C5"/>
  <c r="D5" s="1"/>
  <c r="C4"/>
  <c r="D4" s="1"/>
  <c r="C3"/>
  <c r="D3" s="1"/>
  <c r="C2"/>
  <c r="D2" s="1"/>
  <c r="H263" i="4"/>
  <c r="H262"/>
  <c r="H261"/>
  <c r="H260"/>
  <c r="H259"/>
  <c r="H258"/>
  <c r="H257"/>
  <c r="H256"/>
  <c r="H255"/>
  <c r="H254"/>
  <c r="H253"/>
  <c r="H252"/>
  <c r="H251"/>
  <c r="H250"/>
  <c r="H249"/>
  <c r="H248"/>
  <c r="H247"/>
  <c r="H246"/>
  <c r="H245"/>
  <c r="H244"/>
  <c r="H243"/>
  <c r="H242"/>
  <c r="H241"/>
  <c r="H240"/>
  <c r="H239"/>
  <c r="H238"/>
  <c r="H237"/>
  <c r="H236"/>
  <c r="H235"/>
  <c r="H234"/>
  <c r="H233"/>
  <c r="H232"/>
  <c r="H231"/>
  <c r="H230"/>
  <c r="H229"/>
  <c r="H228"/>
  <c r="H227"/>
  <c r="H226"/>
  <c r="H225"/>
  <c r="H224"/>
  <c r="H223"/>
  <c r="H222"/>
  <c r="H221"/>
  <c r="H220"/>
  <c r="H219"/>
  <c r="H218"/>
  <c r="H217"/>
  <c r="H216"/>
  <c r="H215"/>
  <c r="H214"/>
  <c r="H213"/>
  <c r="H212"/>
  <c r="H211"/>
  <c r="H210"/>
  <c r="H209"/>
  <c r="H208"/>
  <c r="H207"/>
  <c r="H206"/>
  <c r="H205"/>
  <c r="H204"/>
  <c r="H203"/>
  <c r="H202"/>
  <c r="H201"/>
  <c r="H200"/>
  <c r="H199"/>
  <c r="H198"/>
  <c r="H197"/>
  <c r="H196"/>
  <c r="H195"/>
  <c r="H194"/>
  <c r="H193"/>
  <c r="H192"/>
  <c r="H191"/>
  <c r="H190"/>
  <c r="H189"/>
  <c r="H188"/>
  <c r="H187"/>
  <c r="H186"/>
  <c r="H185"/>
  <c r="H184"/>
  <c r="H183"/>
  <c r="H182"/>
  <c r="H181"/>
  <c r="H180"/>
  <c r="H179"/>
  <c r="H178"/>
  <c r="H177"/>
  <c r="H176"/>
  <c r="H175"/>
  <c r="H174"/>
  <c r="H173"/>
  <c r="H172"/>
  <c r="H171"/>
  <c r="H170"/>
  <c r="H169"/>
  <c r="H168"/>
  <c r="H167"/>
  <c r="H166"/>
  <c r="H165"/>
  <c r="H164"/>
  <c r="H163"/>
  <c r="H162"/>
  <c r="H161"/>
  <c r="H160"/>
  <c r="H159"/>
  <c r="H158"/>
  <c r="H157"/>
  <c r="H156"/>
  <c r="H155"/>
  <c r="H154"/>
  <c r="H153"/>
  <c r="H152"/>
  <c r="H151"/>
  <c r="H150"/>
  <c r="H149"/>
  <c r="H148"/>
  <c r="H147"/>
  <c r="H146"/>
  <c r="H145"/>
  <c r="H144"/>
  <c r="H143"/>
  <c r="H142"/>
  <c r="H141"/>
  <c r="H140"/>
  <c r="H139"/>
  <c r="H138"/>
  <c r="H137"/>
  <c r="H136"/>
  <c r="H135"/>
  <c r="H134"/>
  <c r="H133"/>
  <c r="H132"/>
  <c r="H131"/>
  <c r="H130"/>
  <c r="H129"/>
  <c r="H128"/>
  <c r="H127"/>
  <c r="H126"/>
  <c r="H125"/>
  <c r="H124"/>
  <c r="H123"/>
  <c r="H122"/>
  <c r="H121"/>
  <c r="H120"/>
  <c r="H119"/>
  <c r="H118"/>
  <c r="H117"/>
  <c r="H116"/>
  <c r="H115"/>
  <c r="H114"/>
  <c r="H113"/>
  <c r="H112"/>
  <c r="H111"/>
  <c r="H110"/>
  <c r="H109"/>
  <c r="H108"/>
  <c r="H107"/>
  <c r="H106"/>
  <c r="H105"/>
  <c r="H104"/>
  <c r="H103"/>
  <c r="H102"/>
  <c r="H101"/>
  <c r="H100"/>
  <c r="H99"/>
  <c r="H98"/>
  <c r="H97"/>
  <c r="H96"/>
  <c r="H95"/>
  <c r="H94"/>
  <c r="H93"/>
  <c r="H92"/>
  <c r="H91"/>
  <c r="H90"/>
  <c r="H89"/>
  <c r="H88"/>
  <c r="H87"/>
  <c r="H86"/>
  <c r="H85"/>
  <c r="H84"/>
  <c r="H83"/>
  <c r="H82"/>
  <c r="H81"/>
  <c r="H80"/>
  <c r="H79"/>
  <c r="H78"/>
  <c r="H77"/>
  <c r="H76"/>
  <c r="H75"/>
  <c r="H74"/>
  <c r="H73"/>
  <c r="H72"/>
  <c r="H71"/>
  <c r="H70"/>
  <c r="H69"/>
  <c r="H68"/>
  <c r="H67"/>
  <c r="H66"/>
  <c r="H65"/>
  <c r="H64"/>
  <c r="H63"/>
  <c r="H62"/>
  <c r="H61"/>
  <c r="H60"/>
  <c r="H59"/>
  <c r="H58"/>
  <c r="H57"/>
  <c r="H56"/>
  <c r="H55"/>
  <c r="H54"/>
  <c r="H53"/>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11"/>
  <c r="H10"/>
  <c r="H9"/>
  <c r="H8"/>
  <c r="H7"/>
  <c r="H6"/>
  <c r="H5"/>
  <c r="H4"/>
  <c r="H3"/>
  <c r="H2"/>
  <c r="B97" i="16"/>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B2"/>
  <c r="E98"/>
  <c r="F98"/>
  <c r="G98"/>
  <c r="J102" i="15"/>
  <c r="I102"/>
  <c r="H102"/>
  <c r="D6"/>
  <c r="C6"/>
  <c r="E6" s="1"/>
  <c r="B6"/>
  <c r="E33"/>
  <c r="E38"/>
  <c r="E35"/>
  <c r="E69"/>
  <c r="E76"/>
  <c r="E37"/>
  <c r="E31"/>
  <c r="E92"/>
  <c r="E97"/>
  <c r="E79"/>
  <c r="E24"/>
  <c r="E52"/>
  <c r="E49"/>
  <c r="E67"/>
  <c r="E46"/>
  <c r="E61"/>
  <c r="E78"/>
  <c r="E62"/>
  <c r="E72"/>
  <c r="E15"/>
  <c r="E75"/>
  <c r="E27"/>
  <c r="E64"/>
  <c r="E87"/>
  <c r="E13"/>
  <c r="E63"/>
  <c r="E26"/>
  <c r="E44"/>
  <c r="E101"/>
  <c r="E50"/>
  <c r="E39"/>
  <c r="E47"/>
  <c r="E23"/>
  <c r="E86"/>
  <c r="E16"/>
  <c r="E70"/>
  <c r="E42"/>
  <c r="E96"/>
  <c r="E71"/>
  <c r="E51"/>
  <c r="E93"/>
  <c r="E82"/>
  <c r="E100"/>
  <c r="E29"/>
  <c r="E59"/>
  <c r="E77"/>
  <c r="E32"/>
  <c r="E85"/>
  <c r="E99"/>
  <c r="E55"/>
  <c r="E80"/>
  <c r="E91"/>
  <c r="E90"/>
  <c r="E53"/>
  <c r="E14"/>
  <c r="E11"/>
  <c r="E10"/>
  <c r="E34"/>
  <c r="E66"/>
  <c r="E30"/>
  <c r="E25"/>
  <c r="E48"/>
  <c r="E74"/>
  <c r="E81"/>
  <c r="E89"/>
  <c r="E84"/>
  <c r="E102"/>
  <c r="E57"/>
  <c r="E7"/>
  <c r="E83"/>
  <c r="E60"/>
  <c r="E8"/>
  <c r="E98"/>
  <c r="E20"/>
  <c r="E54"/>
  <c r="E9"/>
  <c r="E43"/>
  <c r="E22"/>
  <c r="E28"/>
  <c r="E65"/>
  <c r="E19"/>
  <c r="E95"/>
  <c r="E41"/>
  <c r="E88"/>
  <c r="E36"/>
  <c r="E45"/>
  <c r="E73"/>
  <c r="E58"/>
  <c r="E21"/>
  <c r="E18"/>
  <c r="E68"/>
  <c r="E17"/>
  <c r="E40"/>
  <c r="E12"/>
  <c r="E56"/>
  <c r="E94"/>
  <c r="E34" i="9"/>
  <c r="E33"/>
  <c r="D34"/>
  <c r="D33"/>
  <c r="C33"/>
  <c r="E100" i="14"/>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101"/>
  <c r="D102"/>
  <c r="C102"/>
  <c r="E102" s="1"/>
  <c r="B102"/>
  <c r="K5" i="13"/>
  <c r="K14"/>
  <c r="K13"/>
  <c r="K12"/>
  <c r="K11"/>
  <c r="K10"/>
  <c r="K9"/>
  <c r="K8"/>
  <c r="K7"/>
  <c r="K6"/>
  <c r="T263" i="1"/>
  <c r="T262"/>
  <c r="T261"/>
  <c r="T260"/>
  <c r="T259"/>
  <c r="T258"/>
  <c r="T257"/>
  <c r="T256"/>
  <c r="T255"/>
  <c r="T254"/>
  <c r="T253"/>
  <c r="T252"/>
  <c r="T251"/>
  <c r="T250"/>
  <c r="T249"/>
  <c r="T248"/>
  <c r="T247"/>
  <c r="T246"/>
  <c r="T245"/>
  <c r="T244"/>
  <c r="T243"/>
  <c r="T242"/>
  <c r="T241"/>
  <c r="T240"/>
  <c r="T239"/>
  <c r="T238"/>
  <c r="T237"/>
  <c r="T236"/>
  <c r="T235"/>
  <c r="T234"/>
  <c r="T233"/>
  <c r="T232"/>
  <c r="T231"/>
  <c r="T230"/>
  <c r="T229"/>
  <c r="T228"/>
  <c r="T227"/>
  <c r="T226"/>
  <c r="T225"/>
  <c r="T224"/>
  <c r="T223"/>
  <c r="T222"/>
  <c r="T221"/>
  <c r="T220"/>
  <c r="T219"/>
  <c r="T218"/>
  <c r="T217"/>
  <c r="T216"/>
  <c r="T215"/>
  <c r="T214"/>
  <c r="T213"/>
  <c r="T212"/>
  <c r="T211"/>
  <c r="T210"/>
  <c r="T209"/>
  <c r="T208"/>
  <c r="T207"/>
  <c r="T206"/>
  <c r="T205"/>
  <c r="T204"/>
  <c r="T203"/>
  <c r="T202"/>
  <c r="T201"/>
  <c r="T200"/>
  <c r="T199"/>
  <c r="T198"/>
  <c r="T197"/>
  <c r="T196"/>
  <c r="T195"/>
  <c r="T194"/>
  <c r="T193"/>
  <c r="T192"/>
  <c r="T191"/>
  <c r="T190"/>
  <c r="T189"/>
  <c r="T188"/>
  <c r="T187"/>
  <c r="T186"/>
  <c r="T185"/>
  <c r="T184"/>
  <c r="T183"/>
  <c r="T182"/>
  <c r="T181"/>
  <c r="T180"/>
  <c r="T179"/>
  <c r="T178"/>
  <c r="T177"/>
  <c r="T176"/>
  <c r="T175"/>
  <c r="T174"/>
  <c r="T173"/>
  <c r="T172"/>
  <c r="T171"/>
  <c r="T170"/>
  <c r="T169"/>
  <c r="T168"/>
  <c r="T167"/>
  <c r="T166"/>
  <c r="T165"/>
  <c r="T164"/>
  <c r="T163"/>
  <c r="T162"/>
  <c r="T161"/>
  <c r="T160"/>
  <c r="T159"/>
  <c r="T158"/>
  <c r="T157"/>
  <c r="T156"/>
  <c r="T155"/>
  <c r="T154"/>
  <c r="T153"/>
  <c r="T152"/>
  <c r="T151"/>
  <c r="T150"/>
  <c r="T149"/>
  <c r="T148"/>
  <c r="T147"/>
  <c r="T146"/>
  <c r="T145"/>
  <c r="T144"/>
  <c r="T143"/>
  <c r="T142"/>
  <c r="T141"/>
  <c r="T140"/>
  <c r="T139"/>
  <c r="T138"/>
  <c r="T137"/>
  <c r="T136"/>
  <c r="T135"/>
  <c r="T134"/>
  <c r="T133"/>
  <c r="T132"/>
  <c r="T131"/>
  <c r="T130"/>
  <c r="T129"/>
  <c r="T128"/>
  <c r="T127"/>
  <c r="T126"/>
  <c r="T125"/>
  <c r="T124"/>
  <c r="T123"/>
  <c r="T122"/>
  <c r="T121"/>
  <c r="T120"/>
  <c r="T119"/>
  <c r="T118"/>
  <c r="T117"/>
  <c r="T116"/>
  <c r="T115"/>
  <c r="T114"/>
  <c r="T113"/>
  <c r="T112"/>
  <c r="T111"/>
  <c r="T110"/>
  <c r="T109"/>
  <c r="T108"/>
  <c r="T107"/>
  <c r="T106"/>
  <c r="T105"/>
  <c r="T104"/>
  <c r="T103"/>
  <c r="T102"/>
  <c r="T101"/>
  <c r="T100"/>
  <c r="T99"/>
  <c r="T98"/>
  <c r="T97"/>
  <c r="T96"/>
  <c r="T95"/>
  <c r="T94"/>
  <c r="T93"/>
  <c r="T92"/>
  <c r="T91"/>
  <c r="T90"/>
  <c r="T89"/>
  <c r="T88"/>
  <c r="T87"/>
  <c r="T86"/>
  <c r="T85"/>
  <c r="T84"/>
  <c r="T83"/>
  <c r="T82"/>
  <c r="T81"/>
  <c r="T80"/>
  <c r="T79"/>
  <c r="T78"/>
  <c r="T77"/>
  <c r="T76"/>
  <c r="T75"/>
  <c r="T74"/>
  <c r="T73"/>
  <c r="T72"/>
  <c r="T71"/>
  <c r="T70"/>
  <c r="T69"/>
  <c r="T68"/>
  <c r="T67"/>
  <c r="T66"/>
  <c r="T65"/>
  <c r="T64"/>
  <c r="T63"/>
  <c r="T62"/>
  <c r="T61"/>
  <c r="T60"/>
  <c r="T59"/>
  <c r="T58"/>
  <c r="T57"/>
  <c r="T56"/>
  <c r="T55"/>
  <c r="T54"/>
  <c r="T53"/>
  <c r="T52"/>
  <c r="T51"/>
  <c r="T50"/>
  <c r="T49"/>
  <c r="T48"/>
  <c r="T47"/>
  <c r="T46"/>
  <c r="T45"/>
  <c r="T44"/>
  <c r="T43"/>
  <c r="T42"/>
  <c r="T41"/>
  <c r="T40"/>
  <c r="T39"/>
  <c r="T38"/>
  <c r="T37"/>
  <c r="T36"/>
  <c r="T35"/>
  <c r="T34"/>
  <c r="T33"/>
  <c r="T32"/>
  <c r="T31"/>
  <c r="T30"/>
  <c r="T29"/>
  <c r="T28"/>
  <c r="T27"/>
  <c r="T26"/>
  <c r="T25"/>
  <c r="T24"/>
  <c r="T23"/>
  <c r="T22"/>
  <c r="T21"/>
  <c r="T20"/>
  <c r="T19"/>
  <c r="T18"/>
  <c r="T17"/>
  <c r="T16"/>
  <c r="T15"/>
  <c r="T14"/>
  <c r="T13"/>
  <c r="T12"/>
  <c r="T11"/>
  <c r="T10"/>
  <c r="T9"/>
  <c r="T8"/>
  <c r="T7"/>
  <c r="T6"/>
  <c r="T5"/>
  <c r="T4"/>
  <c r="T3"/>
  <c r="T2"/>
  <c r="B27" i="7"/>
  <c r="B26"/>
  <c r="B25"/>
  <c r="B24"/>
  <c r="G30" i="9"/>
  <c r="F23" i="8"/>
  <c r="H98" i="16" l="1"/>
  <c r="Y263" i="1"/>
  <c r="Y262"/>
  <c r="Y261"/>
  <c r="Y260"/>
  <c r="Y259"/>
  <c r="Y258"/>
  <c r="Y257"/>
  <c r="Y256"/>
  <c r="Y255"/>
  <c r="Y254"/>
  <c r="Y253"/>
  <c r="Y252"/>
  <c r="Y251"/>
  <c r="Y250"/>
  <c r="Y249"/>
  <c r="Y248"/>
  <c r="Y247"/>
  <c r="Y246"/>
  <c r="Y245"/>
  <c r="Y244"/>
  <c r="Y243"/>
  <c r="Y242"/>
  <c r="Y241"/>
  <c r="Y240"/>
  <c r="Y239"/>
  <c r="Y238"/>
  <c r="Y237"/>
  <c r="Y236"/>
  <c r="Y235"/>
  <c r="Y234"/>
  <c r="Y233"/>
  <c r="Y232"/>
  <c r="Y231"/>
  <c r="Y230"/>
  <c r="Y229"/>
  <c r="Y228"/>
  <c r="Y227"/>
  <c r="Y226"/>
  <c r="Y225"/>
  <c r="Y224"/>
  <c r="Y223"/>
  <c r="Y222"/>
  <c r="Y221"/>
  <c r="Y220"/>
  <c r="Y219"/>
  <c r="Y218"/>
  <c r="Y217"/>
  <c r="Y216"/>
  <c r="Y215"/>
  <c r="Y214"/>
  <c r="Y213"/>
  <c r="Y212"/>
  <c r="Y211"/>
  <c r="Y210"/>
  <c r="Y209"/>
  <c r="Y208"/>
  <c r="Y207"/>
  <c r="Y206"/>
  <c r="Y205"/>
  <c r="Y204"/>
  <c r="Y203"/>
  <c r="Y202"/>
  <c r="Y201"/>
  <c r="Y200"/>
  <c r="Y199"/>
  <c r="Y198"/>
  <c r="Y197"/>
  <c r="Y196"/>
  <c r="Y195"/>
  <c r="Y194"/>
  <c r="Y193"/>
  <c r="Y192"/>
  <c r="Y191"/>
  <c r="Y190"/>
  <c r="Y189"/>
  <c r="Y188"/>
  <c r="Y187"/>
  <c r="Y186"/>
  <c r="Y185"/>
  <c r="Y184"/>
  <c r="Y183"/>
  <c r="Y182"/>
  <c r="Y181"/>
  <c r="Y180"/>
  <c r="Y179"/>
  <c r="Y178"/>
  <c r="Y177"/>
  <c r="Y176"/>
  <c r="Y175"/>
  <c r="Y174"/>
  <c r="Y173"/>
  <c r="Y172"/>
  <c r="Y171"/>
  <c r="Y170"/>
  <c r="Y169"/>
  <c r="Y168"/>
  <c r="Y167"/>
  <c r="Y166"/>
  <c r="Y165"/>
  <c r="Y164"/>
  <c r="Y163"/>
  <c r="Y162"/>
  <c r="Y161"/>
  <c r="Y160"/>
  <c r="Y159"/>
  <c r="Y158"/>
  <c r="Y157"/>
  <c r="Y156"/>
  <c r="Y155"/>
  <c r="Y154"/>
  <c r="Y153"/>
  <c r="Y152"/>
  <c r="Y151"/>
  <c r="Y150"/>
  <c r="Y149"/>
  <c r="Y148"/>
  <c r="Y147"/>
  <c r="Y146"/>
  <c r="Y145"/>
  <c r="Y144"/>
  <c r="Y143"/>
  <c r="Y142"/>
  <c r="Y141"/>
  <c r="Y140"/>
  <c r="Y139"/>
  <c r="Y138"/>
  <c r="Y137"/>
  <c r="Y136"/>
  <c r="Y135"/>
  <c r="Y134"/>
  <c r="Y133"/>
  <c r="Y132"/>
  <c r="Y131"/>
  <c r="Y130"/>
  <c r="Y129"/>
  <c r="Y128"/>
  <c r="Y127"/>
  <c r="Y126"/>
  <c r="Y125"/>
  <c r="Y124"/>
  <c r="Y123"/>
  <c r="Y122"/>
  <c r="Y121"/>
  <c r="Y120"/>
  <c r="Y119"/>
  <c r="Y118"/>
  <c r="Y117"/>
  <c r="Y116"/>
  <c r="Y115"/>
  <c r="Y114"/>
  <c r="Y113"/>
  <c r="Y112"/>
  <c r="Y111"/>
  <c r="Y110"/>
  <c r="Y109"/>
  <c r="Y108"/>
  <c r="Y107"/>
  <c r="Y106"/>
  <c r="Y105"/>
  <c r="Y104"/>
  <c r="Y103"/>
  <c r="Y102"/>
  <c r="Y101"/>
  <c r="Y100"/>
  <c r="Y99"/>
  <c r="Y98"/>
  <c r="Y97"/>
  <c r="Y96"/>
  <c r="Y95"/>
  <c r="Y94"/>
  <c r="Y93"/>
  <c r="Y92"/>
  <c r="Y91"/>
  <c r="Y90"/>
  <c r="Y89"/>
  <c r="Y88"/>
  <c r="Y87"/>
  <c r="Y86"/>
  <c r="Y85"/>
  <c r="Y84"/>
  <c r="Y83"/>
  <c r="Y82"/>
  <c r="Y81"/>
  <c r="Y80"/>
  <c r="Y79"/>
  <c r="Y78"/>
  <c r="Y77"/>
  <c r="Y76"/>
  <c r="Y75"/>
  <c r="Y74"/>
  <c r="Y73"/>
  <c r="Y72"/>
  <c r="Y71"/>
  <c r="Y70"/>
  <c r="Y69"/>
  <c r="Y68"/>
  <c r="Y67"/>
  <c r="Y66"/>
  <c r="Y65"/>
  <c r="Y64"/>
  <c r="Y63"/>
  <c r="Y62"/>
  <c r="Y61"/>
  <c r="Y60"/>
  <c r="Y59"/>
  <c r="Y58"/>
  <c r="Y57"/>
  <c r="Y56"/>
  <c r="Y55"/>
  <c r="Y54"/>
  <c r="Y53"/>
  <c r="Y52"/>
  <c r="Y51"/>
  <c r="Y50"/>
  <c r="Y49"/>
  <c r="Y48"/>
  <c r="Y47"/>
  <c r="Y46"/>
  <c r="Y45"/>
  <c r="Y44"/>
  <c r="Y43"/>
  <c r="Y42"/>
  <c r="Y41"/>
  <c r="Y40"/>
  <c r="Y39"/>
  <c r="Y38"/>
  <c r="Y37"/>
  <c r="Y36"/>
  <c r="Y35"/>
  <c r="Y34"/>
  <c r="Y33"/>
  <c r="Y32"/>
  <c r="Y31"/>
  <c r="Y30"/>
  <c r="Y29"/>
  <c r="Y28"/>
  <c r="Y27"/>
  <c r="Y26"/>
  <c r="Y25"/>
  <c r="Y24"/>
  <c r="Y23"/>
  <c r="Y22"/>
  <c r="Y21"/>
  <c r="Y20"/>
  <c r="Y19"/>
  <c r="Y18"/>
  <c r="Y17"/>
  <c r="Y16"/>
  <c r="Y15"/>
  <c r="Y14"/>
  <c r="Y13"/>
  <c r="Y12"/>
  <c r="Y11"/>
  <c r="Y10"/>
  <c r="Y9"/>
  <c r="Y8"/>
  <c r="Y7"/>
  <c r="Y6"/>
  <c r="Y5"/>
  <c r="Y4"/>
  <c r="Y3"/>
  <c r="B23" i="7"/>
  <c r="B22"/>
  <c r="B21"/>
  <c r="B20"/>
  <c r="B19"/>
  <c r="B18"/>
  <c r="B17"/>
  <c r="B16"/>
  <c r="B15"/>
  <c r="B14"/>
  <c r="B13"/>
  <c r="B12"/>
  <c r="B11"/>
  <c r="B10"/>
  <c r="B9"/>
  <c r="B8"/>
  <c r="B7"/>
  <c r="B6"/>
  <c r="B5"/>
  <c r="B4"/>
  <c r="B3"/>
  <c r="B2"/>
  <c r="A263" i="1"/>
  <c r="A262"/>
  <c r="A261"/>
  <c r="A260"/>
  <c r="A259"/>
  <c r="A258"/>
  <c r="A257"/>
  <c r="A256"/>
  <c r="A255"/>
  <c r="A254"/>
  <c r="A253"/>
  <c r="A252"/>
  <c r="A251"/>
  <c r="A250"/>
  <c r="A249"/>
  <c r="A248"/>
  <c r="A247"/>
  <c r="A246"/>
  <c r="A245"/>
  <c r="A244"/>
  <c r="A243"/>
  <c r="A242"/>
  <c r="A241"/>
  <c r="A240"/>
  <c r="A239"/>
  <c r="A238"/>
  <c r="A237"/>
  <c r="A236"/>
  <c r="A235"/>
  <c r="A234"/>
  <c r="A233"/>
  <c r="A232"/>
  <c r="A231"/>
  <c r="A230"/>
  <c r="A229"/>
  <c r="A228"/>
  <c r="A227"/>
  <c r="A226"/>
  <c r="A225"/>
  <c r="A224"/>
  <c r="A223"/>
  <c r="A222"/>
  <c r="A221"/>
  <c r="A220"/>
  <c r="A219"/>
  <c r="A218"/>
  <c r="A217"/>
  <c r="A216"/>
  <c r="A215"/>
  <c r="A214"/>
  <c r="A213"/>
  <c r="A212"/>
  <c r="A211"/>
  <c r="A210"/>
  <c r="A209"/>
  <c r="A208"/>
  <c r="A207"/>
  <c r="A206"/>
  <c r="A205"/>
  <c r="A204"/>
  <c r="A203"/>
  <c r="A202"/>
  <c r="A201"/>
  <c r="A200"/>
  <c r="A199"/>
  <c r="A198"/>
  <c r="A197"/>
  <c r="A196"/>
  <c r="A195"/>
  <c r="A194"/>
  <c r="A193"/>
  <c r="A192"/>
  <c r="A191"/>
  <c r="A190"/>
  <c r="A189"/>
  <c r="A188"/>
  <c r="A187"/>
  <c r="A186"/>
  <c r="A185"/>
  <c r="A184"/>
  <c r="A183"/>
  <c r="A182"/>
  <c r="A181"/>
  <c r="A180"/>
  <c r="A179"/>
  <c r="A178"/>
  <c r="A177"/>
  <c r="A176"/>
  <c r="A175"/>
  <c r="A174"/>
  <c r="A173"/>
  <c r="A172"/>
  <c r="A171"/>
  <c r="A170"/>
  <c r="A169"/>
  <c r="A168"/>
  <c r="A167"/>
  <c r="A166"/>
  <c r="A165"/>
  <c r="A164"/>
  <c r="A163"/>
  <c r="A16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 r="A3"/>
  <c r="A2"/>
  <c r="C16" i="4"/>
  <c r="C15"/>
  <c r="C14"/>
  <c r="C13"/>
  <c r="C12"/>
  <c r="C11"/>
  <c r="C10"/>
  <c r="C9"/>
  <c r="C8"/>
  <c r="C7"/>
  <c r="C6"/>
  <c r="C5"/>
  <c r="C4"/>
  <c r="C3"/>
  <c r="C2"/>
  <c r="X2" i="1" l="1"/>
  <c r="X260"/>
  <c r="X256"/>
  <c r="X252"/>
  <c r="X248"/>
  <c r="X244"/>
  <c r="X240"/>
  <c r="X236"/>
  <c r="X232"/>
  <c r="X228"/>
  <c r="X224"/>
  <c r="X220"/>
  <c r="X216"/>
  <c r="X212"/>
  <c r="X208"/>
  <c r="X204"/>
  <c r="X200"/>
  <c r="X196"/>
  <c r="X192"/>
  <c r="X188"/>
  <c r="X184"/>
  <c r="X180"/>
  <c r="X176"/>
  <c r="X172"/>
  <c r="X168"/>
  <c r="X164"/>
  <c r="X160"/>
  <c r="X156"/>
  <c r="X152"/>
  <c r="X148"/>
  <c r="X144"/>
  <c r="X140"/>
  <c r="X136"/>
  <c r="X132"/>
  <c r="X128"/>
  <c r="X124"/>
  <c r="X120"/>
  <c r="X116"/>
  <c r="X112"/>
  <c r="X108"/>
  <c r="X104"/>
  <c r="X100"/>
  <c r="X96"/>
  <c r="X92"/>
  <c r="X88"/>
  <c r="X84"/>
  <c r="X80"/>
  <c r="X76"/>
  <c r="X72"/>
  <c r="X68"/>
  <c r="X64"/>
  <c r="X60"/>
  <c r="X56"/>
  <c r="X52"/>
  <c r="X48"/>
  <c r="X44"/>
  <c r="X40"/>
  <c r="X36"/>
  <c r="X32"/>
  <c r="X28"/>
  <c r="X24"/>
  <c r="X20"/>
  <c r="X16"/>
  <c r="X12"/>
  <c r="X8"/>
  <c r="X4"/>
  <c r="X261"/>
  <c r="X257"/>
  <c r="X253"/>
  <c r="X249"/>
  <c r="X245"/>
  <c r="X241"/>
  <c r="X237"/>
  <c r="X233"/>
  <c r="X229"/>
  <c r="X225"/>
  <c r="X221"/>
  <c r="X217"/>
  <c r="X213"/>
  <c r="X209"/>
  <c r="X205"/>
  <c r="X201"/>
  <c r="X197"/>
  <c r="X193"/>
  <c r="X189"/>
  <c r="X185"/>
  <c r="X181"/>
  <c r="X177"/>
  <c r="X173"/>
  <c r="X169"/>
  <c r="X165"/>
  <c r="X161"/>
  <c r="X157"/>
  <c r="X153"/>
  <c r="X149"/>
  <c r="X145"/>
  <c r="X141"/>
  <c r="X137"/>
  <c r="X133"/>
  <c r="X129"/>
  <c r="X125"/>
  <c r="X121"/>
  <c r="X117"/>
  <c r="X113"/>
  <c r="X109"/>
  <c r="X105"/>
  <c r="X101"/>
  <c r="X97"/>
  <c r="X93"/>
  <c r="X89"/>
  <c r="X85"/>
  <c r="X81"/>
  <c r="X77"/>
  <c r="X73"/>
  <c r="X69"/>
  <c r="X65"/>
  <c r="X61"/>
  <c r="X57"/>
  <c r="X53"/>
  <c r="X49"/>
  <c r="X45"/>
  <c r="X41"/>
  <c r="X37"/>
  <c r="X33"/>
  <c r="X29"/>
  <c r="X25"/>
  <c r="X21"/>
  <c r="X17"/>
  <c r="X13"/>
  <c r="X9"/>
  <c r="X5"/>
  <c r="X262"/>
  <c r="X258"/>
  <c r="X254"/>
  <c r="X250"/>
  <c r="X246"/>
  <c r="X242"/>
  <c r="X238"/>
  <c r="X234"/>
  <c r="X230"/>
  <c r="X226"/>
  <c r="X222"/>
  <c r="X218"/>
  <c r="X214"/>
  <c r="X210"/>
  <c r="X206"/>
  <c r="X202"/>
  <c r="X198"/>
  <c r="X194"/>
  <c r="X190"/>
  <c r="X186"/>
  <c r="X182"/>
  <c r="X178"/>
  <c r="X174"/>
  <c r="X170"/>
  <c r="X166"/>
  <c r="X162"/>
  <c r="X158"/>
  <c r="X154"/>
  <c r="X150"/>
  <c r="X146"/>
  <c r="X142"/>
  <c r="X138"/>
  <c r="X134"/>
  <c r="X130"/>
  <c r="X126"/>
  <c r="X122"/>
  <c r="X118"/>
  <c r="X114"/>
  <c r="X110"/>
  <c r="X106"/>
  <c r="X102"/>
  <c r="X98"/>
  <c r="X94"/>
  <c r="X90"/>
  <c r="X86"/>
  <c r="X82"/>
  <c r="X78"/>
  <c r="X74"/>
  <c r="X70"/>
  <c r="X66"/>
  <c r="X62"/>
  <c r="X58"/>
  <c r="X54"/>
  <c r="X50"/>
  <c r="X46"/>
  <c r="X42"/>
  <c r="X38"/>
  <c r="X34"/>
  <c r="X30"/>
  <c r="X26"/>
  <c r="X22"/>
  <c r="X18"/>
  <c r="X14"/>
  <c r="X10"/>
  <c r="X6"/>
  <c r="X263"/>
  <c r="X259"/>
  <c r="X255"/>
  <c r="X251"/>
  <c r="X247"/>
  <c r="X243"/>
  <c r="X239"/>
  <c r="X235"/>
  <c r="X231"/>
  <c r="X227"/>
  <c r="X223"/>
  <c r="X219"/>
  <c r="X215"/>
  <c r="X211"/>
  <c r="X207"/>
  <c r="X203"/>
  <c r="X199"/>
  <c r="X195"/>
  <c r="X191"/>
  <c r="X187"/>
  <c r="X183"/>
  <c r="X179"/>
  <c r="X175"/>
  <c r="X171"/>
  <c r="X167"/>
  <c r="X163"/>
  <c r="X159"/>
  <c r="X155"/>
  <c r="X151"/>
  <c r="X147"/>
  <c r="X143"/>
  <c r="X139"/>
  <c r="X135"/>
  <c r="X131"/>
  <c r="X127"/>
  <c r="X123"/>
  <c r="X119"/>
  <c r="X115"/>
  <c r="X111"/>
  <c r="X107"/>
  <c r="X103"/>
  <c r="X99"/>
  <c r="X95"/>
  <c r="X91"/>
  <c r="X87"/>
  <c r="X83"/>
  <c r="X79"/>
  <c r="X75"/>
  <c r="X71"/>
  <c r="X67"/>
  <c r="X63"/>
  <c r="X59"/>
  <c r="X55"/>
  <c r="X51"/>
  <c r="X47"/>
  <c r="X43"/>
  <c r="X39"/>
  <c r="X35"/>
  <c r="X31"/>
  <c r="X27"/>
  <c r="X23"/>
  <c r="X19"/>
  <c r="X15"/>
  <c r="X11"/>
  <c r="X7"/>
  <c r="X3"/>
  <c r="R263"/>
  <c r="R261"/>
  <c r="R259"/>
  <c r="R257"/>
  <c r="R255"/>
  <c r="R253"/>
  <c r="R251"/>
  <c r="R249"/>
  <c r="R247"/>
  <c r="R245"/>
  <c r="R243"/>
  <c r="R241"/>
  <c r="R239"/>
  <c r="R237"/>
  <c r="R235"/>
  <c r="R233"/>
  <c r="R231"/>
  <c r="R229"/>
  <c r="R227"/>
  <c r="R225"/>
  <c r="R223"/>
  <c r="R221"/>
  <c r="R219"/>
  <c r="R217"/>
  <c r="R215"/>
  <c r="R213"/>
  <c r="R211"/>
  <c r="R209"/>
  <c r="R207"/>
  <c r="R205"/>
  <c r="R203"/>
  <c r="R201"/>
  <c r="R199"/>
  <c r="R197"/>
  <c r="R195"/>
  <c r="R193"/>
  <c r="R191"/>
  <c r="R189"/>
  <c r="R187"/>
  <c r="R185"/>
  <c r="R183"/>
  <c r="R181"/>
  <c r="R179"/>
  <c r="R177"/>
  <c r="R175"/>
  <c r="R173"/>
  <c r="R171"/>
  <c r="R169"/>
  <c r="R167"/>
  <c r="R165"/>
  <c r="R163"/>
  <c r="R161"/>
  <c r="R159"/>
  <c r="R157"/>
  <c r="R155"/>
  <c r="R153"/>
  <c r="R151"/>
  <c r="R149"/>
  <c r="R147"/>
  <c r="R145"/>
  <c r="R143"/>
  <c r="R141"/>
  <c r="R139"/>
  <c r="R137"/>
  <c r="R135"/>
  <c r="R133"/>
  <c r="R131"/>
  <c r="R129"/>
  <c r="R127"/>
  <c r="R125"/>
  <c r="R123"/>
  <c r="R121"/>
  <c r="R119"/>
  <c r="R117"/>
  <c r="R115"/>
  <c r="R113"/>
  <c r="R111"/>
  <c r="R109"/>
  <c r="R107"/>
  <c r="R105"/>
  <c r="R103"/>
  <c r="R101"/>
  <c r="R99"/>
  <c r="R97"/>
  <c r="R95"/>
  <c r="R93"/>
  <c r="R91"/>
  <c r="R89"/>
  <c r="R87"/>
  <c r="R85"/>
  <c r="R83"/>
  <c r="R81"/>
  <c r="R79"/>
  <c r="R77"/>
  <c r="R75"/>
  <c r="R73"/>
  <c r="R71"/>
  <c r="R69"/>
  <c r="R67"/>
  <c r="R65"/>
  <c r="R63"/>
  <c r="R61"/>
  <c r="R59"/>
  <c r="R57"/>
  <c r="R55"/>
  <c r="R53"/>
  <c r="R51"/>
  <c r="R49"/>
  <c r="R47"/>
  <c r="R45"/>
  <c r="R43"/>
  <c r="R41"/>
  <c r="R39"/>
  <c r="R37"/>
  <c r="R35"/>
  <c r="R33"/>
  <c r="R31"/>
  <c r="R29"/>
  <c r="R27"/>
  <c r="R25"/>
  <c r="R23"/>
  <c r="R21"/>
  <c r="R19"/>
  <c r="R17"/>
  <c r="R15"/>
  <c r="R13"/>
  <c r="R11"/>
  <c r="R9"/>
  <c r="Q8"/>
  <c r="S7"/>
  <c r="Q6"/>
  <c r="S5"/>
  <c r="Q4"/>
  <c r="S3"/>
  <c r="Q2"/>
  <c r="S263"/>
  <c r="Q262"/>
  <c r="S261"/>
  <c r="Q260"/>
  <c r="S259"/>
  <c r="Q258"/>
  <c r="S257"/>
  <c r="Q256"/>
  <c r="S255"/>
  <c r="Q254"/>
  <c r="S253"/>
  <c r="Q252"/>
  <c r="S251"/>
  <c r="Q250"/>
  <c r="S249"/>
  <c r="Q248"/>
  <c r="S247"/>
  <c r="Q246"/>
  <c r="S245"/>
  <c r="Q244"/>
  <c r="S243"/>
  <c r="Q242"/>
  <c r="S241"/>
  <c r="Q240"/>
  <c r="S239"/>
  <c r="Q238"/>
  <c r="S237"/>
  <c r="Q236"/>
  <c r="S235"/>
  <c r="Q234"/>
  <c r="S233"/>
  <c r="Q232"/>
  <c r="S231"/>
  <c r="Q230"/>
  <c r="S229"/>
  <c r="Q228"/>
  <c r="S227"/>
  <c r="Q226"/>
  <c r="S225"/>
  <c r="Q224"/>
  <c r="S223"/>
  <c r="Q222"/>
  <c r="S221"/>
  <c r="Q220"/>
  <c r="S219"/>
  <c r="Q218"/>
  <c r="S217"/>
  <c r="Q216"/>
  <c r="S215"/>
  <c r="Q214"/>
  <c r="S213"/>
  <c r="Q212"/>
  <c r="S211"/>
  <c r="Q210"/>
  <c r="S209"/>
  <c r="Q208"/>
  <c r="S207"/>
  <c r="Q206"/>
  <c r="S205"/>
  <c r="Q204"/>
  <c r="S203"/>
  <c r="Q202"/>
  <c r="S201"/>
  <c r="Q200"/>
  <c r="S199"/>
  <c r="Q198"/>
  <c r="S197"/>
  <c r="Q196"/>
  <c r="S195"/>
  <c r="Q194"/>
  <c r="S193"/>
  <c r="Q192"/>
  <c r="S191"/>
  <c r="Q190"/>
  <c r="S189"/>
  <c r="Q188"/>
  <c r="S187"/>
  <c r="Q186"/>
  <c r="S185"/>
  <c r="Q184"/>
  <c r="S183"/>
  <c r="Q182"/>
  <c r="S181"/>
  <c r="Q180"/>
  <c r="S179"/>
  <c r="Q178"/>
  <c r="S177"/>
  <c r="Q176"/>
  <c r="S175"/>
  <c r="Q174"/>
  <c r="S173"/>
  <c r="Q172"/>
  <c r="S171"/>
  <c r="Q170"/>
  <c r="S169"/>
  <c r="Q168"/>
  <c r="S167"/>
  <c r="Q166"/>
  <c r="S165"/>
  <c r="Q164"/>
  <c r="S163"/>
  <c r="Q162"/>
  <c r="S161"/>
  <c r="Q160"/>
  <c r="S159"/>
  <c r="Q158"/>
  <c r="S157"/>
  <c r="Q156"/>
  <c r="S155"/>
  <c r="Q154"/>
  <c r="S153"/>
  <c r="Q152"/>
  <c r="S151"/>
  <c r="Q150"/>
  <c r="S149"/>
  <c r="Q148"/>
  <c r="S147"/>
  <c r="Q146"/>
  <c r="S145"/>
  <c r="Q144"/>
  <c r="S143"/>
  <c r="Q142"/>
  <c r="S141"/>
  <c r="Q140"/>
  <c r="S139"/>
  <c r="Q138"/>
  <c r="S137"/>
  <c r="Q136"/>
  <c r="S135"/>
  <c r="Q134"/>
  <c r="S133"/>
  <c r="Q132"/>
  <c r="S131"/>
  <c r="Q130"/>
  <c r="S129"/>
  <c r="Q128"/>
  <c r="S127"/>
  <c r="Q126"/>
  <c r="S125"/>
  <c r="Q124"/>
  <c r="S123"/>
  <c r="Q122"/>
  <c r="S121"/>
  <c r="Q120"/>
  <c r="S119"/>
  <c r="Q118"/>
  <c r="S117"/>
  <c r="Q116"/>
  <c r="S115"/>
  <c r="Q114"/>
  <c r="S113"/>
  <c r="Q112"/>
  <c r="S111"/>
  <c r="Q110"/>
  <c r="S109"/>
  <c r="Q108"/>
  <c r="S107"/>
  <c r="Q106"/>
  <c r="S105"/>
  <c r="Q104"/>
  <c r="S103"/>
  <c r="Q102"/>
  <c r="S101"/>
  <c r="Q100"/>
  <c r="S99"/>
  <c r="Q98"/>
  <c r="S97"/>
  <c r="Q96"/>
  <c r="S95"/>
  <c r="Q94"/>
  <c r="S93"/>
  <c r="Q92"/>
  <c r="S91"/>
  <c r="Q90"/>
  <c r="S89"/>
  <c r="Q88"/>
  <c r="S87"/>
  <c r="Q86"/>
  <c r="S85"/>
  <c r="Q84"/>
  <c r="S83"/>
  <c r="Q82"/>
  <c r="S81"/>
  <c r="Q80"/>
  <c r="S79"/>
  <c r="Q78"/>
  <c r="S77"/>
  <c r="Q76"/>
  <c r="S75"/>
  <c r="Q74"/>
  <c r="S73"/>
  <c r="Q72"/>
  <c r="S71"/>
  <c r="Q70"/>
  <c r="S69"/>
  <c r="Q68"/>
  <c r="S67"/>
  <c r="Q66"/>
  <c r="S65"/>
  <c r="Q64"/>
  <c r="S63"/>
  <c r="Q62"/>
  <c r="S61"/>
  <c r="Q60"/>
  <c r="S59"/>
  <c r="Q58"/>
  <c r="S57"/>
  <c r="Q56"/>
  <c r="S55"/>
  <c r="Q54"/>
  <c r="S53"/>
  <c r="Q52"/>
  <c r="S51"/>
  <c r="Q50"/>
  <c r="S49"/>
  <c r="Q48"/>
  <c r="S47"/>
  <c r="Q46"/>
  <c r="S45"/>
  <c r="Q44"/>
  <c r="S43"/>
  <c r="Q42"/>
  <c r="S41"/>
  <c r="Q40"/>
  <c r="S39"/>
  <c r="Q38"/>
  <c r="S37"/>
  <c r="Q36"/>
  <c r="S35"/>
  <c r="Q34"/>
  <c r="S33"/>
  <c r="Q32"/>
  <c r="S31"/>
  <c r="Q30"/>
  <c r="S29"/>
  <c r="Q28"/>
  <c r="S27"/>
  <c r="Q26"/>
  <c r="S25"/>
  <c r="Q24"/>
  <c r="S23"/>
  <c r="Q22"/>
  <c r="S21"/>
  <c r="Q20"/>
  <c r="S19"/>
  <c r="Q18"/>
  <c r="S17"/>
  <c r="Q16"/>
  <c r="S15"/>
  <c r="Q14"/>
  <c r="S13"/>
  <c r="Q12"/>
  <c r="S11"/>
  <c r="Q10"/>
  <c r="S9"/>
  <c r="R262"/>
  <c r="R260"/>
  <c r="R258"/>
  <c r="R256"/>
  <c r="R254"/>
  <c r="R252"/>
  <c r="R250"/>
  <c r="R248"/>
  <c r="R246"/>
  <c r="R244"/>
  <c r="R242"/>
  <c r="R240"/>
  <c r="R238"/>
  <c r="R236"/>
  <c r="R234"/>
  <c r="R232"/>
  <c r="R230"/>
  <c r="R228"/>
  <c r="R226"/>
  <c r="R224"/>
  <c r="R222"/>
  <c r="R220"/>
  <c r="R218"/>
  <c r="R216"/>
  <c r="R214"/>
  <c r="R212"/>
  <c r="R210"/>
  <c r="R208"/>
  <c r="R206"/>
  <c r="R204"/>
  <c r="R202"/>
  <c r="R200"/>
  <c r="R198"/>
  <c r="R196"/>
  <c r="R194"/>
  <c r="R192"/>
  <c r="R190"/>
  <c r="R188"/>
  <c r="R186"/>
  <c r="R184"/>
  <c r="R182"/>
  <c r="R180"/>
  <c r="R178"/>
  <c r="R176"/>
  <c r="R174"/>
  <c r="R172"/>
  <c r="R170"/>
  <c r="R168"/>
  <c r="R166"/>
  <c r="R164"/>
  <c r="R162"/>
  <c r="R160"/>
  <c r="R158"/>
  <c r="R156"/>
  <c r="R154"/>
  <c r="R152"/>
  <c r="R150"/>
  <c r="R148"/>
  <c r="R146"/>
  <c r="R144"/>
  <c r="R142"/>
  <c r="R140"/>
  <c r="R138"/>
  <c r="R136"/>
  <c r="R134"/>
  <c r="R132"/>
  <c r="R130"/>
  <c r="R128"/>
  <c r="R126"/>
  <c r="R124"/>
  <c r="R122"/>
  <c r="R120"/>
  <c r="R118"/>
  <c r="R116"/>
  <c r="R114"/>
  <c r="R112"/>
  <c r="R110"/>
  <c r="R108"/>
  <c r="R106"/>
  <c r="R104"/>
  <c r="R102"/>
  <c r="R100"/>
  <c r="R98"/>
  <c r="R96"/>
  <c r="R94"/>
  <c r="R92"/>
  <c r="R90"/>
  <c r="R88"/>
  <c r="R86"/>
  <c r="R84"/>
  <c r="R82"/>
  <c r="R80"/>
  <c r="R78"/>
  <c r="R76"/>
  <c r="R74"/>
  <c r="R72"/>
  <c r="R70"/>
  <c r="R68"/>
  <c r="R66"/>
  <c r="R64"/>
  <c r="R62"/>
  <c r="R60"/>
  <c r="R58"/>
  <c r="R56"/>
  <c r="R54"/>
  <c r="R52"/>
  <c r="R50"/>
  <c r="R48"/>
  <c r="R46"/>
  <c r="R44"/>
  <c r="R42"/>
  <c r="R40"/>
  <c r="R38"/>
  <c r="R36"/>
  <c r="R34"/>
  <c r="R32"/>
  <c r="R30"/>
  <c r="R28"/>
  <c r="R26"/>
  <c r="R24"/>
  <c r="R22"/>
  <c r="R20"/>
  <c r="R18"/>
  <c r="R16"/>
  <c r="R14"/>
  <c r="R12"/>
  <c r="R10"/>
  <c r="S8"/>
  <c r="Q7"/>
  <c r="S6"/>
  <c r="Q5"/>
  <c r="S4"/>
  <c r="Q3"/>
  <c r="S2"/>
  <c r="Q263"/>
  <c r="S262"/>
  <c r="Q261"/>
  <c r="S260"/>
  <c r="Q259"/>
  <c r="S258"/>
  <c r="Q257"/>
  <c r="S256"/>
  <c r="Q255"/>
  <c r="S254"/>
  <c r="Q253"/>
  <c r="S252"/>
  <c r="Q251"/>
  <c r="S250"/>
  <c r="Q249"/>
  <c r="S248"/>
  <c r="Q247"/>
  <c r="S246"/>
  <c r="Q245"/>
  <c r="S244"/>
  <c r="Q243"/>
  <c r="S242"/>
  <c r="Q241"/>
  <c r="S240"/>
  <c r="Q239"/>
  <c r="S238"/>
  <c r="Q237"/>
  <c r="S236"/>
  <c r="Q235"/>
  <c r="S234"/>
  <c r="Q233"/>
  <c r="S232"/>
  <c r="Q231"/>
  <c r="S230"/>
  <c r="Q229"/>
  <c r="S228"/>
  <c r="Q227"/>
  <c r="S226"/>
  <c r="Q225"/>
  <c r="S224"/>
  <c r="Q223"/>
  <c r="S222"/>
  <c r="Q221"/>
  <c r="S220"/>
  <c r="Q219"/>
  <c r="S218"/>
  <c r="Q217"/>
  <c r="S216"/>
  <c r="Q215"/>
  <c r="S214"/>
  <c r="Q213"/>
  <c r="S212"/>
  <c r="Q211"/>
  <c r="S210"/>
  <c r="Q209"/>
  <c r="S208"/>
  <c r="Q207"/>
  <c r="S206"/>
  <c r="Q205"/>
  <c r="S204"/>
  <c r="Q203"/>
  <c r="S202"/>
  <c r="Q201"/>
  <c r="S200"/>
  <c r="Q199"/>
  <c r="S198"/>
  <c r="Q197"/>
  <c r="S196"/>
  <c r="Q195"/>
  <c r="S194"/>
  <c r="Q193"/>
  <c r="S192"/>
  <c r="Q191"/>
  <c r="S190"/>
  <c r="Q189"/>
  <c r="S188"/>
  <c r="Q187"/>
  <c r="S186"/>
  <c r="Q185"/>
  <c r="S184"/>
  <c r="Q183"/>
  <c r="S182"/>
  <c r="Q181"/>
  <c r="S180"/>
  <c r="Q179"/>
  <c r="S178"/>
  <c r="Q177"/>
  <c r="S176"/>
  <c r="Q175"/>
  <c r="S174"/>
  <c r="Q173"/>
  <c r="S172"/>
  <c r="Q171"/>
  <c r="S170"/>
  <c r="Q169"/>
  <c r="S168"/>
  <c r="Q167"/>
  <c r="S166"/>
  <c r="Q165"/>
  <c r="S164"/>
  <c r="Q163"/>
  <c r="S162"/>
  <c r="Q161"/>
  <c r="S160"/>
  <c r="Q159"/>
  <c r="S158"/>
  <c r="Q157"/>
  <c r="S156"/>
  <c r="Q155"/>
  <c r="S154"/>
  <c r="Q153"/>
  <c r="S152"/>
  <c r="Q151"/>
  <c r="S150"/>
  <c r="Q149"/>
  <c r="S148"/>
  <c r="Q147"/>
  <c r="S146"/>
  <c r="Q145"/>
  <c r="S144"/>
  <c r="Q143"/>
  <c r="S142"/>
  <c r="Q141"/>
  <c r="S140"/>
  <c r="Q139"/>
  <c r="S138"/>
  <c r="Q137"/>
  <c r="S136"/>
  <c r="Q135"/>
  <c r="S134"/>
  <c r="Q133"/>
  <c r="S132"/>
  <c r="Q131"/>
  <c r="S130"/>
  <c r="Q129"/>
  <c r="S128"/>
  <c r="Q127"/>
  <c r="S126"/>
  <c r="Q125"/>
  <c r="S124"/>
  <c r="Q123"/>
  <c r="S122"/>
  <c r="Q121"/>
  <c r="S120"/>
  <c r="Q119"/>
  <c r="S118"/>
  <c r="Q117"/>
  <c r="S116"/>
  <c r="Q115"/>
  <c r="S114"/>
  <c r="Q113"/>
  <c r="S112"/>
  <c r="Q111"/>
  <c r="S110"/>
  <c r="Q109"/>
  <c r="S108"/>
  <c r="Q107"/>
  <c r="S106"/>
  <c r="Q105"/>
  <c r="S104"/>
  <c r="Q103"/>
  <c r="S102"/>
  <c r="Q101"/>
  <c r="S100"/>
  <c r="Q99"/>
  <c r="S98"/>
  <c r="Q97"/>
  <c r="S96"/>
  <c r="Q95"/>
  <c r="S94"/>
  <c r="Q93"/>
  <c r="S92"/>
  <c r="Q91"/>
  <c r="S90"/>
  <c r="Q89"/>
  <c r="S88"/>
  <c r="Q87"/>
  <c r="S86"/>
  <c r="Q85"/>
  <c r="S84"/>
  <c r="Q83"/>
  <c r="S82"/>
  <c r="Q81"/>
  <c r="S80"/>
  <c r="Q79"/>
  <c r="S78"/>
  <c r="Q77"/>
  <c r="S76"/>
  <c r="Q75"/>
  <c r="S74"/>
  <c r="Q73"/>
  <c r="S72"/>
  <c r="Q71"/>
  <c r="S70"/>
  <c r="Q69"/>
  <c r="S68"/>
  <c r="Q67"/>
  <c r="S66"/>
  <c r="Q65"/>
  <c r="S64"/>
  <c r="Q63"/>
  <c r="S62"/>
  <c r="Q61"/>
  <c r="S60"/>
  <c r="Q59"/>
  <c r="S58"/>
  <c r="Q57"/>
  <c r="S56"/>
  <c r="Q55"/>
  <c r="S54"/>
  <c r="Q53"/>
  <c r="S52"/>
  <c r="Q51"/>
  <c r="S50"/>
  <c r="Q49"/>
  <c r="S48"/>
  <c r="Q47"/>
  <c r="S46"/>
  <c r="Q45"/>
  <c r="S44"/>
  <c r="Q43"/>
  <c r="S42"/>
  <c r="Q41"/>
  <c r="S40"/>
  <c r="Q39"/>
  <c r="S38"/>
  <c r="Q37"/>
  <c r="S36"/>
  <c r="Q35"/>
  <c r="S34"/>
  <c r="Q33"/>
  <c r="S32"/>
  <c r="Q31"/>
  <c r="S30"/>
  <c r="Q29"/>
  <c r="S28"/>
  <c r="Q27"/>
  <c r="S26"/>
  <c r="Q25"/>
  <c r="S24"/>
  <c r="Q23"/>
  <c r="S22"/>
  <c r="Q21"/>
  <c r="S20"/>
  <c r="Q19"/>
  <c r="S18"/>
  <c r="Q17"/>
  <c r="S16"/>
  <c r="Q15"/>
  <c r="S14"/>
  <c r="Q13"/>
  <c r="S12"/>
  <c r="Q11"/>
  <c r="S10"/>
  <c r="Q9"/>
  <c r="R7"/>
  <c r="R8"/>
  <c r="R2"/>
  <c r="R3"/>
  <c r="R4"/>
  <c r="R5"/>
  <c r="R6"/>
  <c r="B43" i="6" l="1"/>
  <c r="B42"/>
  <c r="B41"/>
  <c r="B40"/>
  <c r="B39"/>
  <c r="B38"/>
  <c r="B37"/>
  <c r="B36"/>
  <c r="B35"/>
  <c r="B34"/>
  <c r="B33"/>
  <c r="B32"/>
  <c r="B31"/>
  <c r="B30"/>
  <c r="B29"/>
  <c r="B28"/>
  <c r="B27"/>
  <c r="B26"/>
  <c r="B25"/>
  <c r="B24"/>
  <c r="B23"/>
  <c r="B22"/>
  <c r="B21"/>
  <c r="B20"/>
  <c r="B19"/>
  <c r="B18"/>
  <c r="B17"/>
  <c r="B16"/>
  <c r="B15"/>
  <c r="B14"/>
  <c r="B13"/>
  <c r="B12"/>
  <c r="B11"/>
  <c r="B10"/>
  <c r="B9"/>
  <c r="B8"/>
  <c r="B7"/>
  <c r="B6"/>
  <c r="B5"/>
  <c r="B4"/>
  <c r="B3"/>
  <c r="B2"/>
  <c r="B74" i="3"/>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V2" i="1" s="1"/>
  <c r="B75" i="2"/>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U2" i="1" s="1"/>
  <c r="F263" i="4"/>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F4"/>
  <c r="F3"/>
  <c r="F2"/>
  <c r="W2" i="1" l="1"/>
  <c r="U263"/>
  <c r="U262"/>
  <c r="U261"/>
  <c r="U260"/>
  <c r="U259"/>
  <c r="U258"/>
  <c r="U257"/>
  <c r="U256"/>
  <c r="U255"/>
  <c r="U254"/>
  <c r="U253"/>
  <c r="U252"/>
  <c r="U251"/>
  <c r="U250"/>
  <c r="U249"/>
  <c r="U248"/>
  <c r="U247"/>
  <c r="U246"/>
  <c r="U245"/>
  <c r="U244"/>
  <c r="U243"/>
  <c r="U242"/>
  <c r="U241"/>
  <c r="U240"/>
  <c r="U239"/>
  <c r="U238"/>
  <c r="U237"/>
  <c r="U236"/>
  <c r="U235"/>
  <c r="U234"/>
  <c r="U233"/>
  <c r="U232"/>
  <c r="U231"/>
  <c r="U230"/>
  <c r="U229"/>
  <c r="U228"/>
  <c r="U227"/>
  <c r="U226"/>
  <c r="U225"/>
  <c r="U224"/>
  <c r="U223"/>
  <c r="U222"/>
  <c r="U221"/>
  <c r="U220"/>
  <c r="U219"/>
  <c r="U218"/>
  <c r="U217"/>
  <c r="U216"/>
  <c r="U215"/>
  <c r="U214"/>
  <c r="U213"/>
  <c r="U212"/>
  <c r="U211"/>
  <c r="U210"/>
  <c r="U209"/>
  <c r="U208"/>
  <c r="U207"/>
  <c r="U206"/>
  <c r="U205"/>
  <c r="U204"/>
  <c r="U203"/>
  <c r="U202"/>
  <c r="U201"/>
  <c r="U200"/>
  <c r="U199"/>
  <c r="U198"/>
  <c r="U197"/>
  <c r="U196"/>
  <c r="U195"/>
  <c r="U194"/>
  <c r="U193"/>
  <c r="U192"/>
  <c r="U191"/>
  <c r="U190"/>
  <c r="U189"/>
  <c r="U188"/>
  <c r="U187"/>
  <c r="U186"/>
  <c r="U185"/>
  <c r="U184"/>
  <c r="U183"/>
  <c r="U182"/>
  <c r="U181"/>
  <c r="U180"/>
  <c r="U179"/>
  <c r="U178"/>
  <c r="U177"/>
  <c r="U176"/>
  <c r="U175"/>
  <c r="U174"/>
  <c r="U173"/>
  <c r="U172"/>
  <c r="U171"/>
  <c r="U170"/>
  <c r="U169"/>
  <c r="U168"/>
  <c r="U167"/>
  <c r="U166"/>
  <c r="U165"/>
  <c r="U164"/>
  <c r="U163"/>
  <c r="U162"/>
  <c r="U161"/>
  <c r="U160"/>
  <c r="U159"/>
  <c r="U158"/>
  <c r="U157"/>
  <c r="U156"/>
  <c r="U155"/>
  <c r="U154"/>
  <c r="U153"/>
  <c r="U152"/>
  <c r="U151"/>
  <c r="U150"/>
  <c r="U149"/>
  <c r="U148"/>
  <c r="U147"/>
  <c r="U146"/>
  <c r="U145"/>
  <c r="U144"/>
  <c r="U143"/>
  <c r="U142"/>
  <c r="U141"/>
  <c r="U140"/>
  <c r="U139"/>
  <c r="U138"/>
  <c r="U137"/>
  <c r="U136"/>
  <c r="U135"/>
  <c r="U134"/>
  <c r="U133"/>
  <c r="U132"/>
  <c r="U131"/>
  <c r="U130"/>
  <c r="U129"/>
  <c r="U128"/>
  <c r="U127"/>
  <c r="U126"/>
  <c r="U125"/>
  <c r="U124"/>
  <c r="U123"/>
  <c r="U122"/>
  <c r="U121"/>
  <c r="U120"/>
  <c r="U119"/>
  <c r="U118"/>
  <c r="U117"/>
  <c r="U116"/>
  <c r="U115"/>
  <c r="U114"/>
  <c r="U113"/>
  <c r="U112"/>
  <c r="U111"/>
  <c r="U110"/>
  <c r="U109"/>
  <c r="U108"/>
  <c r="U107"/>
  <c r="U106"/>
  <c r="U105"/>
  <c r="U31"/>
  <c r="U27"/>
  <c r="U17"/>
  <c r="U13"/>
  <c r="U9"/>
  <c r="U104"/>
  <c r="U102"/>
  <c r="U100"/>
  <c r="U98"/>
  <c r="U96"/>
  <c r="U94"/>
  <c r="U92"/>
  <c r="U90"/>
  <c r="U88"/>
  <c r="U86"/>
  <c r="U84"/>
  <c r="U82"/>
  <c r="U80"/>
  <c r="U78"/>
  <c r="U76"/>
  <c r="U74"/>
  <c r="U72"/>
  <c r="U70"/>
  <c r="U68"/>
  <c r="U66"/>
  <c r="U64"/>
  <c r="U62"/>
  <c r="U60"/>
  <c r="U58"/>
  <c r="U56"/>
  <c r="U54"/>
  <c r="U52"/>
  <c r="U50"/>
  <c r="U48"/>
  <c r="U46"/>
  <c r="U44"/>
  <c r="U42"/>
  <c r="U40"/>
  <c r="U38"/>
  <c r="U36"/>
  <c r="U34"/>
  <c r="U30"/>
  <c r="U26"/>
  <c r="U23"/>
  <c r="U21"/>
  <c r="U19"/>
  <c r="U16"/>
  <c r="U12"/>
  <c r="U8"/>
  <c r="U7"/>
  <c r="U6"/>
  <c r="U5"/>
  <c r="U4"/>
  <c r="U3"/>
  <c r="U33"/>
  <c r="U29"/>
  <c r="U25"/>
  <c r="U15"/>
  <c r="U11"/>
  <c r="D4"/>
  <c r="U103"/>
  <c r="U101"/>
  <c r="U99"/>
  <c r="U97"/>
  <c r="U95"/>
  <c r="U93"/>
  <c r="U91"/>
  <c r="U89"/>
  <c r="U87"/>
  <c r="U85"/>
  <c r="U83"/>
  <c r="U81"/>
  <c r="U79"/>
  <c r="U77"/>
  <c r="U75"/>
  <c r="U73"/>
  <c r="U71"/>
  <c r="U69"/>
  <c r="U67"/>
  <c r="U65"/>
  <c r="U63"/>
  <c r="U61"/>
  <c r="U59"/>
  <c r="U57"/>
  <c r="U55"/>
  <c r="U53"/>
  <c r="U51"/>
  <c r="U49"/>
  <c r="U47"/>
  <c r="U45"/>
  <c r="U43"/>
  <c r="U41"/>
  <c r="U39"/>
  <c r="U37"/>
  <c r="U35"/>
  <c r="U32"/>
  <c r="U28"/>
  <c r="U24"/>
  <c r="U22"/>
  <c r="U20"/>
  <c r="U18"/>
  <c r="U14"/>
  <c r="U10"/>
  <c r="V263"/>
  <c r="V262"/>
  <c r="V261"/>
  <c r="V260"/>
  <c r="V259"/>
  <c r="V258"/>
  <c r="V257"/>
  <c r="V256"/>
  <c r="V255"/>
  <c r="V254"/>
  <c r="V253"/>
  <c r="V252"/>
  <c r="V251"/>
  <c r="V250"/>
  <c r="V249"/>
  <c r="V248"/>
  <c r="V247"/>
  <c r="V246"/>
  <c r="V245"/>
  <c r="V244"/>
  <c r="V243"/>
  <c r="V242"/>
  <c r="V241"/>
  <c r="V240"/>
  <c r="V239"/>
  <c r="V238"/>
  <c r="V237"/>
  <c r="V236"/>
  <c r="V235"/>
  <c r="V234"/>
  <c r="V233"/>
  <c r="V232"/>
  <c r="V231"/>
  <c r="V230"/>
  <c r="V229"/>
  <c r="V228"/>
  <c r="V227"/>
  <c r="V226"/>
  <c r="V225"/>
  <c r="V224"/>
  <c r="V223"/>
  <c r="V222"/>
  <c r="V221"/>
  <c r="V220"/>
  <c r="V219"/>
  <c r="V218"/>
  <c r="V217"/>
  <c r="V216"/>
  <c r="V215"/>
  <c r="V214"/>
  <c r="V213"/>
  <c r="V212"/>
  <c r="V211"/>
  <c r="V210"/>
  <c r="V209"/>
  <c r="V208"/>
  <c r="V207"/>
  <c r="V206"/>
  <c r="V205"/>
  <c r="V204"/>
  <c r="V203"/>
  <c r="V202"/>
  <c r="V201"/>
  <c r="V200"/>
  <c r="V199"/>
  <c r="V198"/>
  <c r="V197"/>
  <c r="V196"/>
  <c r="V195"/>
  <c r="V194"/>
  <c r="V193"/>
  <c r="V192"/>
  <c r="V191"/>
  <c r="V190"/>
  <c r="V189"/>
  <c r="V188"/>
  <c r="V187"/>
  <c r="V186"/>
  <c r="V185"/>
  <c r="V184"/>
  <c r="V183"/>
  <c r="V182"/>
  <c r="V181"/>
  <c r="V180"/>
  <c r="V179"/>
  <c r="V178"/>
  <c r="V177"/>
  <c r="V176"/>
  <c r="V175"/>
  <c r="V174"/>
  <c r="V173"/>
  <c r="V172"/>
  <c r="V171"/>
  <c r="V170"/>
  <c r="V169"/>
  <c r="V168"/>
  <c r="V167"/>
  <c r="V166"/>
  <c r="V165"/>
  <c r="V164"/>
  <c r="V163"/>
  <c r="V162"/>
  <c r="V161"/>
  <c r="V160"/>
  <c r="V159"/>
  <c r="V158"/>
  <c r="V157"/>
  <c r="V156"/>
  <c r="V155"/>
  <c r="V154"/>
  <c r="V153"/>
  <c r="V152"/>
  <c r="V151"/>
  <c r="V150"/>
  <c r="V149"/>
  <c r="V148"/>
  <c r="V147"/>
  <c r="V146"/>
  <c r="V145"/>
  <c r="V144"/>
  <c r="V143"/>
  <c r="V142"/>
  <c r="V141"/>
  <c r="V140"/>
  <c r="V139"/>
  <c r="V138"/>
  <c r="V137"/>
  <c r="V136"/>
  <c r="V135"/>
  <c r="V134"/>
  <c r="V133"/>
  <c r="V132"/>
  <c r="V131"/>
  <c r="V130"/>
  <c r="V129"/>
  <c r="V128"/>
  <c r="V127"/>
  <c r="V126"/>
  <c r="V125"/>
  <c r="V124"/>
  <c r="V123"/>
  <c r="V122"/>
  <c r="V121"/>
  <c r="V120"/>
  <c r="V119"/>
  <c r="V118"/>
  <c r="V117"/>
  <c r="V116"/>
  <c r="V115"/>
  <c r="V114"/>
  <c r="V113"/>
  <c r="V112"/>
  <c r="V111"/>
  <c r="V110"/>
  <c r="V109"/>
  <c r="V108"/>
  <c r="V107"/>
  <c r="V106"/>
  <c r="V105"/>
  <c r="V104"/>
  <c r="V103"/>
  <c r="V102"/>
  <c r="V101"/>
  <c r="V100"/>
  <c r="V99"/>
  <c r="V98"/>
  <c r="V97"/>
  <c r="V96"/>
  <c r="V95"/>
  <c r="V94"/>
  <c r="V93"/>
  <c r="V92"/>
  <c r="V91"/>
  <c r="V90"/>
  <c r="V89"/>
  <c r="V88"/>
  <c r="V87"/>
  <c r="V86"/>
  <c r="V85"/>
  <c r="V84"/>
  <c r="V83"/>
  <c r="V82"/>
  <c r="V81"/>
  <c r="V80"/>
  <c r="V79"/>
  <c r="V78"/>
  <c r="V77"/>
  <c r="V76"/>
  <c r="V75"/>
  <c r="V74"/>
  <c r="V73"/>
  <c r="V72"/>
  <c r="V71"/>
  <c r="V70"/>
  <c r="V69"/>
  <c r="V68"/>
  <c r="V67"/>
  <c r="V66"/>
  <c r="V65"/>
  <c r="V64"/>
  <c r="V63"/>
  <c r="V62"/>
  <c r="V61"/>
  <c r="V60"/>
  <c r="V59"/>
  <c r="V58"/>
  <c r="V57"/>
  <c r="V56"/>
  <c r="V55"/>
  <c r="V54"/>
  <c r="V53"/>
  <c r="V52"/>
  <c r="V51"/>
  <c r="V50"/>
  <c r="V49"/>
  <c r="V48"/>
  <c r="V47"/>
  <c r="V46"/>
  <c r="V45"/>
  <c r="V44"/>
  <c r="V43"/>
  <c r="V42"/>
  <c r="V41"/>
  <c r="V40"/>
  <c r="V39"/>
  <c r="V38"/>
  <c r="V37"/>
  <c r="V36"/>
  <c r="V35"/>
  <c r="V34"/>
  <c r="V33"/>
  <c r="V32"/>
  <c r="V31"/>
  <c r="V30"/>
  <c r="V29"/>
  <c r="V28"/>
  <c r="V27"/>
  <c r="V26"/>
  <c r="V25"/>
  <c r="V24"/>
  <c r="V23"/>
  <c r="V22"/>
  <c r="V21"/>
  <c r="V20"/>
  <c r="V19"/>
  <c r="V18"/>
  <c r="V17"/>
  <c r="V16"/>
  <c r="V15"/>
  <c r="V14"/>
  <c r="V13"/>
  <c r="V12"/>
  <c r="V11"/>
  <c r="V10"/>
  <c r="V9"/>
  <c r="V8"/>
  <c r="V7"/>
  <c r="V6"/>
  <c r="V5"/>
  <c r="V4"/>
  <c r="V3"/>
  <c r="W263"/>
  <c r="W262"/>
  <c r="W261"/>
  <c r="W260"/>
  <c r="W259"/>
  <c r="W258"/>
  <c r="W257"/>
  <c r="W256"/>
  <c r="W255"/>
  <c r="W254"/>
  <c r="W253"/>
  <c r="W252"/>
  <c r="W251"/>
  <c r="W250"/>
  <c r="W249"/>
  <c r="W248"/>
  <c r="W247"/>
  <c r="W246"/>
  <c r="W245"/>
  <c r="W244"/>
  <c r="W243"/>
  <c r="W242"/>
  <c r="W241"/>
  <c r="W240"/>
  <c r="W239"/>
  <c r="W238"/>
  <c r="W237"/>
  <c r="W236"/>
  <c r="W235"/>
  <c r="W234"/>
  <c r="W233"/>
  <c r="W232"/>
  <c r="W231"/>
  <c r="W230"/>
  <c r="W229"/>
  <c r="W228"/>
  <c r="W227"/>
  <c r="W226"/>
  <c r="W225"/>
  <c r="W224"/>
  <c r="W223"/>
  <c r="W222"/>
  <c r="W221"/>
  <c r="W220"/>
  <c r="W219"/>
  <c r="W218"/>
  <c r="W217"/>
  <c r="W216"/>
  <c r="W215"/>
  <c r="W214"/>
  <c r="W213"/>
  <c r="W212"/>
  <c r="W211"/>
  <c r="W210"/>
  <c r="W209"/>
  <c r="W208"/>
  <c r="W207"/>
  <c r="W206"/>
  <c r="W205"/>
  <c r="W204"/>
  <c r="W203"/>
  <c r="W202"/>
  <c r="W201"/>
  <c r="W200"/>
  <c r="W199"/>
  <c r="W198"/>
  <c r="W197"/>
  <c r="W196"/>
  <c r="W195"/>
  <c r="W194"/>
  <c r="W193"/>
  <c r="W192"/>
  <c r="W191"/>
  <c r="W190"/>
  <c r="W189"/>
  <c r="W188"/>
  <c r="W187"/>
  <c r="W186"/>
  <c r="W185"/>
  <c r="W184"/>
  <c r="W183"/>
  <c r="W182"/>
  <c r="W181"/>
  <c r="W180"/>
  <c r="W179"/>
  <c r="W178"/>
  <c r="W177"/>
  <c r="W176"/>
  <c r="W175"/>
  <c r="W174"/>
  <c r="W173"/>
  <c r="W172"/>
  <c r="W171"/>
  <c r="W170"/>
  <c r="W169"/>
  <c r="W168"/>
  <c r="W167"/>
  <c r="W166"/>
  <c r="W165"/>
  <c r="W164"/>
  <c r="W163"/>
  <c r="W162"/>
  <c r="W161"/>
  <c r="W160"/>
  <c r="W159"/>
  <c r="W158"/>
  <c r="W157"/>
  <c r="W156"/>
  <c r="W155"/>
  <c r="W154"/>
  <c r="W153"/>
  <c r="W152"/>
  <c r="W151"/>
  <c r="W150"/>
  <c r="W149"/>
  <c r="W148"/>
  <c r="W147"/>
  <c r="W146"/>
  <c r="W145"/>
  <c r="W144"/>
  <c r="W143"/>
  <c r="W142"/>
  <c r="W141"/>
  <c r="W140"/>
  <c r="W139"/>
  <c r="W138"/>
  <c r="W137"/>
  <c r="W136"/>
  <c r="W135"/>
  <c r="W134"/>
  <c r="W133"/>
  <c r="W132"/>
  <c r="W131"/>
  <c r="W130"/>
  <c r="W129"/>
  <c r="W128"/>
  <c r="W127"/>
  <c r="W126"/>
  <c r="W125"/>
  <c r="W124"/>
  <c r="W123"/>
  <c r="W122"/>
  <c r="W121"/>
  <c r="W120"/>
  <c r="W119"/>
  <c r="W118"/>
  <c r="W117"/>
  <c r="W116"/>
  <c r="W115"/>
  <c r="W114"/>
  <c r="W113"/>
  <c r="W112"/>
  <c r="W111"/>
  <c r="W110"/>
  <c r="W109"/>
  <c r="W108"/>
  <c r="W107"/>
  <c r="W106"/>
  <c r="W105"/>
  <c r="W104"/>
  <c r="W103"/>
  <c r="W102"/>
  <c r="W101"/>
  <c r="W100"/>
  <c r="W99"/>
  <c r="W98"/>
  <c r="W97"/>
  <c r="W96"/>
  <c r="W95"/>
  <c r="W94"/>
  <c r="W93"/>
  <c r="W92"/>
  <c r="W91"/>
  <c r="W90"/>
  <c r="W89"/>
  <c r="W88"/>
  <c r="W87"/>
  <c r="W86"/>
  <c r="W85"/>
  <c r="W84"/>
  <c r="W83"/>
  <c r="W82"/>
  <c r="W81"/>
  <c r="W80"/>
  <c r="W79"/>
  <c r="W78"/>
  <c r="W77"/>
  <c r="W76"/>
  <c r="W75"/>
  <c r="W74"/>
  <c r="W73"/>
  <c r="W72"/>
  <c r="W71"/>
  <c r="W70"/>
  <c r="W69"/>
  <c r="W68"/>
  <c r="W67"/>
  <c r="W66"/>
  <c r="W65"/>
  <c r="W64"/>
  <c r="W63"/>
  <c r="W62"/>
  <c r="W61"/>
  <c r="W60"/>
  <c r="W59"/>
  <c r="W58"/>
  <c r="W57"/>
  <c r="W56"/>
  <c r="W55"/>
  <c r="W54"/>
  <c r="W53"/>
  <c r="W52"/>
  <c r="W51"/>
  <c r="W50"/>
  <c r="W49"/>
  <c r="W48"/>
  <c r="W47"/>
  <c r="W46"/>
  <c r="W45"/>
  <c r="W44"/>
  <c r="W43"/>
  <c r="W42"/>
  <c r="W41"/>
  <c r="W40"/>
  <c r="W39"/>
  <c r="W38"/>
  <c r="W37"/>
  <c r="W36"/>
  <c r="W35"/>
  <c r="W34"/>
  <c r="W32"/>
  <c r="W28"/>
  <c r="W24"/>
  <c r="W22"/>
  <c r="W20"/>
  <c r="W18"/>
  <c r="W14"/>
  <c r="W10"/>
  <c r="W31"/>
  <c r="W27"/>
  <c r="W17"/>
  <c r="W13"/>
  <c r="W9"/>
  <c r="W30"/>
  <c r="W26"/>
  <c r="W23"/>
  <c r="W21"/>
  <c r="W19"/>
  <c r="W16"/>
  <c r="W12"/>
  <c r="W8"/>
  <c r="W33"/>
  <c r="W29"/>
  <c r="W25"/>
  <c r="W15"/>
  <c r="W11"/>
  <c r="W7"/>
  <c r="W6"/>
  <c r="W5"/>
  <c r="W4"/>
  <c r="W3"/>
  <c r="G263"/>
  <c r="F262"/>
  <c r="E261"/>
  <c r="D260"/>
  <c r="G259"/>
  <c r="F258"/>
  <c r="E257"/>
  <c r="D256"/>
  <c r="G255"/>
  <c r="F254"/>
  <c r="E253"/>
  <c r="D252"/>
  <c r="G251"/>
  <c r="F250"/>
  <c r="E249"/>
  <c r="D248"/>
  <c r="G247"/>
  <c r="F246"/>
  <c r="E245"/>
  <c r="D244"/>
  <c r="G243"/>
  <c r="F242"/>
  <c r="E241"/>
  <c r="D240"/>
  <c r="G239"/>
  <c r="F238"/>
  <c r="E237"/>
  <c r="D236"/>
  <c r="G235"/>
  <c r="F234"/>
  <c r="E233"/>
  <c r="D232"/>
  <c r="G231"/>
  <c r="F230"/>
  <c r="E229"/>
  <c r="D228"/>
  <c r="G227"/>
  <c r="F226"/>
  <c r="E225"/>
  <c r="D224"/>
  <c r="G223"/>
  <c r="F222"/>
  <c r="E221"/>
  <c r="D220"/>
  <c r="G219"/>
  <c r="F218"/>
  <c r="E217"/>
  <c r="D216"/>
  <c r="G215"/>
  <c r="F214"/>
  <c r="E213"/>
  <c r="D212"/>
  <c r="G211"/>
  <c r="F210"/>
  <c r="E209"/>
  <c r="D208"/>
  <c r="G207"/>
  <c r="F206"/>
  <c r="E205"/>
  <c r="D204"/>
  <c r="G203"/>
  <c r="F202"/>
  <c r="E201"/>
  <c r="D200"/>
  <c r="G199"/>
  <c r="F198"/>
  <c r="E197"/>
  <c r="D196"/>
  <c r="G195"/>
  <c r="D263"/>
  <c r="G262"/>
  <c r="F261"/>
  <c r="E260"/>
  <c r="D259"/>
  <c r="G258"/>
  <c r="F257"/>
  <c r="E256"/>
  <c r="D255"/>
  <c r="G254"/>
  <c r="F253"/>
  <c r="E252"/>
  <c r="D251"/>
  <c r="G250"/>
  <c r="F249"/>
  <c r="E248"/>
  <c r="D247"/>
  <c r="G246"/>
  <c r="F245"/>
  <c r="E244"/>
  <c r="D243"/>
  <c r="G242"/>
  <c r="F241"/>
  <c r="E240"/>
  <c r="D239"/>
  <c r="G238"/>
  <c r="F237"/>
  <c r="E236"/>
  <c r="D235"/>
  <c r="G234"/>
  <c r="F233"/>
  <c r="E232"/>
  <c r="D231"/>
  <c r="G230"/>
  <c r="F229"/>
  <c r="E228"/>
  <c r="D227"/>
  <c r="G226"/>
  <c r="F225"/>
  <c r="E224"/>
  <c r="D223"/>
  <c r="G222"/>
  <c r="F221"/>
  <c r="E220"/>
  <c r="D219"/>
  <c r="G218"/>
  <c r="F217"/>
  <c r="E216"/>
  <c r="D215"/>
  <c r="G214"/>
  <c r="F213"/>
  <c r="E212"/>
  <c r="D211"/>
  <c r="G210"/>
  <c r="F209"/>
  <c r="E208"/>
  <c r="D207"/>
  <c r="G206"/>
  <c r="F205"/>
  <c r="E204"/>
  <c r="D203"/>
  <c r="G202"/>
  <c r="F201"/>
  <c r="E200"/>
  <c r="D199"/>
  <c r="G198"/>
  <c r="F197"/>
  <c r="E196"/>
  <c r="D195"/>
  <c r="E263"/>
  <c r="D262"/>
  <c r="G261"/>
  <c r="F260"/>
  <c r="E259"/>
  <c r="D258"/>
  <c r="G257"/>
  <c r="F256"/>
  <c r="E255"/>
  <c r="D254"/>
  <c r="G253"/>
  <c r="F252"/>
  <c r="E251"/>
  <c r="D250"/>
  <c r="G249"/>
  <c r="F248"/>
  <c r="E247"/>
  <c r="D246"/>
  <c r="G245"/>
  <c r="F244"/>
  <c r="E243"/>
  <c r="D242"/>
  <c r="G241"/>
  <c r="F240"/>
  <c r="E239"/>
  <c r="D238"/>
  <c r="G237"/>
  <c r="F236"/>
  <c r="E235"/>
  <c r="D234"/>
  <c r="G233"/>
  <c r="F232"/>
  <c r="E231"/>
  <c r="D230"/>
  <c r="G229"/>
  <c r="F228"/>
  <c r="E227"/>
  <c r="D226"/>
  <c r="G225"/>
  <c r="F224"/>
  <c r="E223"/>
  <c r="D222"/>
  <c r="G221"/>
  <c r="F220"/>
  <c r="E219"/>
  <c r="D218"/>
  <c r="G217"/>
  <c r="F216"/>
  <c r="E215"/>
  <c r="D214"/>
  <c r="G213"/>
  <c r="F212"/>
  <c r="E211"/>
  <c r="D210"/>
  <c r="G209"/>
  <c r="F208"/>
  <c r="E207"/>
  <c r="D206"/>
  <c r="G205"/>
  <c r="F204"/>
  <c r="E203"/>
  <c r="D202"/>
  <c r="G201"/>
  <c r="F200"/>
  <c r="E199"/>
  <c r="D198"/>
  <c r="G197"/>
  <c r="F196"/>
  <c r="E195"/>
  <c r="F263"/>
  <c r="H263" s="1"/>
  <c r="E262"/>
  <c r="D261"/>
  <c r="G260"/>
  <c r="F259"/>
  <c r="H259" s="1"/>
  <c r="E258"/>
  <c r="D257"/>
  <c r="G256"/>
  <c r="F255"/>
  <c r="H255" s="1"/>
  <c r="E254"/>
  <c r="D253"/>
  <c r="G252"/>
  <c r="F251"/>
  <c r="H251" s="1"/>
  <c r="E250"/>
  <c r="D249"/>
  <c r="G248"/>
  <c r="F247"/>
  <c r="H247" s="1"/>
  <c r="E246"/>
  <c r="D245"/>
  <c r="G244"/>
  <c r="F243"/>
  <c r="H243" s="1"/>
  <c r="E242"/>
  <c r="D241"/>
  <c r="G240"/>
  <c r="F239"/>
  <c r="H239" s="1"/>
  <c r="E238"/>
  <c r="D237"/>
  <c r="G236"/>
  <c r="F235"/>
  <c r="H235" s="1"/>
  <c r="E234"/>
  <c r="D233"/>
  <c r="G232"/>
  <c r="F231"/>
  <c r="H231" s="1"/>
  <c r="E230"/>
  <c r="D229"/>
  <c r="G228"/>
  <c r="F227"/>
  <c r="H227" s="1"/>
  <c r="E226"/>
  <c r="D225"/>
  <c r="G224"/>
  <c r="F223"/>
  <c r="H223" s="1"/>
  <c r="E222"/>
  <c r="D221"/>
  <c r="G220"/>
  <c r="F219"/>
  <c r="H219" s="1"/>
  <c r="E218"/>
  <c r="D217"/>
  <c r="G216"/>
  <c r="F215"/>
  <c r="H215" s="1"/>
  <c r="E214"/>
  <c r="D213"/>
  <c r="G212"/>
  <c r="F211"/>
  <c r="H211" s="1"/>
  <c r="E210"/>
  <c r="D209"/>
  <c r="G208"/>
  <c r="F207"/>
  <c r="H207" s="1"/>
  <c r="E206"/>
  <c r="D205"/>
  <c r="G204"/>
  <c r="F203"/>
  <c r="H203" s="1"/>
  <c r="E202"/>
  <c r="D197"/>
  <c r="F194"/>
  <c r="E193"/>
  <c r="D192"/>
  <c r="G191"/>
  <c r="F190"/>
  <c r="E189"/>
  <c r="D188"/>
  <c r="G187"/>
  <c r="F186"/>
  <c r="E185"/>
  <c r="D184"/>
  <c r="G183"/>
  <c r="F182"/>
  <c r="E181"/>
  <c r="D180"/>
  <c r="G179"/>
  <c r="F178"/>
  <c r="E177"/>
  <c r="D176"/>
  <c r="G175"/>
  <c r="F174"/>
  <c r="E173"/>
  <c r="D172"/>
  <c r="G171"/>
  <c r="F170"/>
  <c r="E169"/>
  <c r="D168"/>
  <c r="G167"/>
  <c r="F166"/>
  <c r="E165"/>
  <c r="D164"/>
  <c r="G163"/>
  <c r="F162"/>
  <c r="E161"/>
  <c r="D160"/>
  <c r="G159"/>
  <c r="F158"/>
  <c r="E157"/>
  <c r="D156"/>
  <c r="G155"/>
  <c r="F154"/>
  <c r="E153"/>
  <c r="D152"/>
  <c r="G151"/>
  <c r="F150"/>
  <c r="E149"/>
  <c r="D148"/>
  <c r="G147"/>
  <c r="F146"/>
  <c r="E145"/>
  <c r="D144"/>
  <c r="G143"/>
  <c r="F142"/>
  <c r="E141"/>
  <c r="D140"/>
  <c r="G139"/>
  <c r="F138"/>
  <c r="E137"/>
  <c r="D136"/>
  <c r="G135"/>
  <c r="F134"/>
  <c r="E133"/>
  <c r="D132"/>
  <c r="G131"/>
  <c r="F130"/>
  <c r="E129"/>
  <c r="D128"/>
  <c r="G127"/>
  <c r="F126"/>
  <c r="E125"/>
  <c r="D124"/>
  <c r="G123"/>
  <c r="F122"/>
  <c r="E121"/>
  <c r="D120"/>
  <c r="G119"/>
  <c r="F118"/>
  <c r="E117"/>
  <c r="D116"/>
  <c r="G115"/>
  <c r="F114"/>
  <c r="E113"/>
  <c r="D112"/>
  <c r="G111"/>
  <c r="F110"/>
  <c r="E109"/>
  <c r="D108"/>
  <c r="G107"/>
  <c r="G200"/>
  <c r="G194"/>
  <c r="F193"/>
  <c r="E192"/>
  <c r="D191"/>
  <c r="G190"/>
  <c r="F189"/>
  <c r="E188"/>
  <c r="D187"/>
  <c r="G186"/>
  <c r="F185"/>
  <c r="E184"/>
  <c r="D183"/>
  <c r="G182"/>
  <c r="F181"/>
  <c r="E180"/>
  <c r="D179"/>
  <c r="G178"/>
  <c r="F177"/>
  <c r="E176"/>
  <c r="D175"/>
  <c r="G174"/>
  <c r="F173"/>
  <c r="E172"/>
  <c r="D171"/>
  <c r="G170"/>
  <c r="F169"/>
  <c r="E168"/>
  <c r="D167"/>
  <c r="G166"/>
  <c r="F165"/>
  <c r="E164"/>
  <c r="D163"/>
  <c r="G162"/>
  <c r="F161"/>
  <c r="E160"/>
  <c r="D159"/>
  <c r="G158"/>
  <c r="F157"/>
  <c r="E156"/>
  <c r="D155"/>
  <c r="G154"/>
  <c r="F153"/>
  <c r="E152"/>
  <c r="D151"/>
  <c r="G150"/>
  <c r="F149"/>
  <c r="E148"/>
  <c r="D147"/>
  <c r="G146"/>
  <c r="F145"/>
  <c r="E144"/>
  <c r="D143"/>
  <c r="G142"/>
  <c r="F141"/>
  <c r="E140"/>
  <c r="D139"/>
  <c r="G138"/>
  <c r="F137"/>
  <c r="E136"/>
  <c r="D135"/>
  <c r="G134"/>
  <c r="F133"/>
  <c r="E132"/>
  <c r="D131"/>
  <c r="G130"/>
  <c r="F129"/>
  <c r="E128"/>
  <c r="D127"/>
  <c r="G126"/>
  <c r="F125"/>
  <c r="E124"/>
  <c r="D123"/>
  <c r="G122"/>
  <c r="F121"/>
  <c r="E120"/>
  <c r="D119"/>
  <c r="G118"/>
  <c r="F117"/>
  <c r="E116"/>
  <c r="D115"/>
  <c r="G114"/>
  <c r="F113"/>
  <c r="E112"/>
  <c r="D111"/>
  <c r="G110"/>
  <c r="F109"/>
  <c r="E108"/>
  <c r="D107"/>
  <c r="G106"/>
  <c r="F105"/>
  <c r="E104"/>
  <c r="F199"/>
  <c r="H199" s="1"/>
  <c r="G196"/>
  <c r="D194"/>
  <c r="G193"/>
  <c r="F192"/>
  <c r="E191"/>
  <c r="D190"/>
  <c r="G189"/>
  <c r="F188"/>
  <c r="E187"/>
  <c r="D186"/>
  <c r="G185"/>
  <c r="F184"/>
  <c r="E183"/>
  <c r="D182"/>
  <c r="G181"/>
  <c r="F180"/>
  <c r="E179"/>
  <c r="D178"/>
  <c r="G177"/>
  <c r="F176"/>
  <c r="E175"/>
  <c r="D174"/>
  <c r="G173"/>
  <c r="F172"/>
  <c r="E171"/>
  <c r="D170"/>
  <c r="G169"/>
  <c r="F168"/>
  <c r="E167"/>
  <c r="D166"/>
  <c r="G165"/>
  <c r="F164"/>
  <c r="E163"/>
  <c r="D162"/>
  <c r="G161"/>
  <c r="F160"/>
  <c r="E159"/>
  <c r="D158"/>
  <c r="G157"/>
  <c r="F156"/>
  <c r="E155"/>
  <c r="D154"/>
  <c r="G153"/>
  <c r="F152"/>
  <c r="E151"/>
  <c r="D150"/>
  <c r="G149"/>
  <c r="F148"/>
  <c r="E147"/>
  <c r="D146"/>
  <c r="G145"/>
  <c r="F144"/>
  <c r="E143"/>
  <c r="D142"/>
  <c r="G141"/>
  <c r="F140"/>
  <c r="E139"/>
  <c r="D138"/>
  <c r="G137"/>
  <c r="F136"/>
  <c r="E135"/>
  <c r="D134"/>
  <c r="G133"/>
  <c r="F132"/>
  <c r="E131"/>
  <c r="D130"/>
  <c r="G129"/>
  <c r="F128"/>
  <c r="E127"/>
  <c r="D126"/>
  <c r="G125"/>
  <c r="F124"/>
  <c r="E123"/>
  <c r="D122"/>
  <c r="G121"/>
  <c r="F120"/>
  <c r="E119"/>
  <c r="D118"/>
  <c r="G117"/>
  <c r="F116"/>
  <c r="E115"/>
  <c r="D114"/>
  <c r="G113"/>
  <c r="F112"/>
  <c r="E111"/>
  <c r="D110"/>
  <c r="G109"/>
  <c r="F108"/>
  <c r="E107"/>
  <c r="D106"/>
  <c r="G105"/>
  <c r="F104"/>
  <c r="D201"/>
  <c r="E198"/>
  <c r="F195"/>
  <c r="H195" s="1"/>
  <c r="E194"/>
  <c r="D193"/>
  <c r="G192"/>
  <c r="F191"/>
  <c r="H191" s="1"/>
  <c r="E190"/>
  <c r="D189"/>
  <c r="G188"/>
  <c r="F187"/>
  <c r="H187" s="1"/>
  <c r="E186"/>
  <c r="D185"/>
  <c r="G184"/>
  <c r="F183"/>
  <c r="H183" s="1"/>
  <c r="E182"/>
  <c r="D181"/>
  <c r="G180"/>
  <c r="F179"/>
  <c r="H179" s="1"/>
  <c r="E178"/>
  <c r="D177"/>
  <c r="G176"/>
  <c r="F175"/>
  <c r="H175" s="1"/>
  <c r="E174"/>
  <c r="D173"/>
  <c r="G172"/>
  <c r="F171"/>
  <c r="H171" s="1"/>
  <c r="E170"/>
  <c r="D169"/>
  <c r="G168"/>
  <c r="F167"/>
  <c r="H167" s="1"/>
  <c r="E166"/>
  <c r="D165"/>
  <c r="G164"/>
  <c r="F163"/>
  <c r="H163" s="1"/>
  <c r="E162"/>
  <c r="D161"/>
  <c r="G160"/>
  <c r="F159"/>
  <c r="H159" s="1"/>
  <c r="E158"/>
  <c r="D157"/>
  <c r="G156"/>
  <c r="F155"/>
  <c r="H155" s="1"/>
  <c r="E154"/>
  <c r="D153"/>
  <c r="G152"/>
  <c r="F151"/>
  <c r="H151" s="1"/>
  <c r="E150"/>
  <c r="D149"/>
  <c r="G148"/>
  <c r="F147"/>
  <c r="H147" s="1"/>
  <c r="E146"/>
  <c r="D145"/>
  <c r="G144"/>
  <c r="F143"/>
  <c r="H143" s="1"/>
  <c r="E142"/>
  <c r="D141"/>
  <c r="G140"/>
  <c r="F139"/>
  <c r="H139" s="1"/>
  <c r="E138"/>
  <c r="D137"/>
  <c r="G136"/>
  <c r="F135"/>
  <c r="H135" s="1"/>
  <c r="E134"/>
  <c r="D133"/>
  <c r="G132"/>
  <c r="F131"/>
  <c r="H131" s="1"/>
  <c r="E130"/>
  <c r="D129"/>
  <c r="G128"/>
  <c r="F127"/>
  <c r="H127" s="1"/>
  <c r="E126"/>
  <c r="D125"/>
  <c r="G124"/>
  <c r="F123"/>
  <c r="H123" s="1"/>
  <c r="E122"/>
  <c r="D121"/>
  <c r="G120"/>
  <c r="F119"/>
  <c r="H119" s="1"/>
  <c r="E118"/>
  <c r="D117"/>
  <c r="G116"/>
  <c r="F115"/>
  <c r="H115" s="1"/>
  <c r="E114"/>
  <c r="D113"/>
  <c r="G112"/>
  <c r="F111"/>
  <c r="H111" s="1"/>
  <c r="E110"/>
  <c r="D109"/>
  <c r="G108"/>
  <c r="F107"/>
  <c r="H107" s="1"/>
  <c r="E106"/>
  <c r="D105"/>
  <c r="G104"/>
  <c r="F103"/>
  <c r="E102"/>
  <c r="D101"/>
  <c r="G100"/>
  <c r="F99"/>
  <c r="E98"/>
  <c r="D97"/>
  <c r="G96"/>
  <c r="F95"/>
  <c r="E94"/>
  <c r="D93"/>
  <c r="G92"/>
  <c r="F91"/>
  <c r="E90"/>
  <c r="D89"/>
  <c r="G88"/>
  <c r="F87"/>
  <c r="E86"/>
  <c r="D85"/>
  <c r="G84"/>
  <c r="F83"/>
  <c r="E82"/>
  <c r="D81"/>
  <c r="G80"/>
  <c r="F79"/>
  <c r="E78"/>
  <c r="D77"/>
  <c r="G76"/>
  <c r="F75"/>
  <c r="E74"/>
  <c r="D73"/>
  <c r="G72"/>
  <c r="F71"/>
  <c r="E70"/>
  <c r="D69"/>
  <c r="G68"/>
  <c r="F67"/>
  <c r="E66"/>
  <c r="D65"/>
  <c r="G64"/>
  <c r="F63"/>
  <c r="E62"/>
  <c r="D61"/>
  <c r="G60"/>
  <c r="F59"/>
  <c r="E58"/>
  <c r="D57"/>
  <c r="G56"/>
  <c r="F55"/>
  <c r="E54"/>
  <c r="D53"/>
  <c r="G52"/>
  <c r="F51"/>
  <c r="E50"/>
  <c r="D49"/>
  <c r="G48"/>
  <c r="F47"/>
  <c r="E46"/>
  <c r="D45"/>
  <c r="G44"/>
  <c r="F43"/>
  <c r="E42"/>
  <c r="D41"/>
  <c r="G40"/>
  <c r="F39"/>
  <c r="E38"/>
  <c r="D37"/>
  <c r="G36"/>
  <c r="F35"/>
  <c r="E34"/>
  <c r="D33"/>
  <c r="G32"/>
  <c r="F31"/>
  <c r="E30"/>
  <c r="D29"/>
  <c r="G28"/>
  <c r="F27"/>
  <c r="E26"/>
  <c r="D25"/>
  <c r="G24"/>
  <c r="F23"/>
  <c r="E22"/>
  <c r="D21"/>
  <c r="G20"/>
  <c r="F19"/>
  <c r="E18"/>
  <c r="D17"/>
  <c r="G16"/>
  <c r="F15"/>
  <c r="E14"/>
  <c r="D13"/>
  <c r="G12"/>
  <c r="F11"/>
  <c r="E10"/>
  <c r="E9"/>
  <c r="D8"/>
  <c r="G7"/>
  <c r="F6"/>
  <c r="E5"/>
  <c r="G3"/>
  <c r="G2"/>
  <c r="F106"/>
  <c r="G103"/>
  <c r="F102"/>
  <c r="E101"/>
  <c r="D100"/>
  <c r="G99"/>
  <c r="F98"/>
  <c r="E97"/>
  <c r="D96"/>
  <c r="G95"/>
  <c r="F94"/>
  <c r="E93"/>
  <c r="D92"/>
  <c r="G91"/>
  <c r="F90"/>
  <c r="E89"/>
  <c r="D88"/>
  <c r="G87"/>
  <c r="F86"/>
  <c r="E85"/>
  <c r="D84"/>
  <c r="G83"/>
  <c r="F82"/>
  <c r="E81"/>
  <c r="D80"/>
  <c r="G79"/>
  <c r="F78"/>
  <c r="E77"/>
  <c r="D76"/>
  <c r="G75"/>
  <c r="F74"/>
  <c r="E73"/>
  <c r="D72"/>
  <c r="G71"/>
  <c r="F70"/>
  <c r="E69"/>
  <c r="D68"/>
  <c r="G67"/>
  <c r="F66"/>
  <c r="E65"/>
  <c r="D64"/>
  <c r="G63"/>
  <c r="F62"/>
  <c r="E61"/>
  <c r="D60"/>
  <c r="G59"/>
  <c r="F58"/>
  <c r="E57"/>
  <c r="D56"/>
  <c r="G55"/>
  <c r="F54"/>
  <c r="E53"/>
  <c r="D52"/>
  <c r="G51"/>
  <c r="F50"/>
  <c r="E49"/>
  <c r="D48"/>
  <c r="G47"/>
  <c r="F46"/>
  <c r="E45"/>
  <c r="D44"/>
  <c r="G43"/>
  <c r="F42"/>
  <c r="E41"/>
  <c r="D40"/>
  <c r="G39"/>
  <c r="F38"/>
  <c r="E37"/>
  <c r="D36"/>
  <c r="G35"/>
  <c r="F34"/>
  <c r="E33"/>
  <c r="D32"/>
  <c r="G31"/>
  <c r="F30"/>
  <c r="E29"/>
  <c r="D28"/>
  <c r="G27"/>
  <c r="F26"/>
  <c r="E25"/>
  <c r="D24"/>
  <c r="G23"/>
  <c r="F22"/>
  <c r="E21"/>
  <c r="D20"/>
  <c r="G19"/>
  <c r="F18"/>
  <c r="E17"/>
  <c r="D16"/>
  <c r="G15"/>
  <c r="F14"/>
  <c r="E13"/>
  <c r="D12"/>
  <c r="G11"/>
  <c r="F10"/>
  <c r="F9"/>
  <c r="E8"/>
  <c r="D7"/>
  <c r="G6"/>
  <c r="H6" s="1"/>
  <c r="F5"/>
  <c r="E4"/>
  <c r="D3"/>
  <c r="D2"/>
  <c r="E105"/>
  <c r="D103"/>
  <c r="G102"/>
  <c r="F101"/>
  <c r="E100"/>
  <c r="D99"/>
  <c r="G98"/>
  <c r="F97"/>
  <c r="E96"/>
  <c r="D95"/>
  <c r="G94"/>
  <c r="F93"/>
  <c r="E92"/>
  <c r="D91"/>
  <c r="G90"/>
  <c r="F89"/>
  <c r="E88"/>
  <c r="D87"/>
  <c r="G86"/>
  <c r="F85"/>
  <c r="E84"/>
  <c r="D83"/>
  <c r="G82"/>
  <c r="F81"/>
  <c r="E80"/>
  <c r="D79"/>
  <c r="G78"/>
  <c r="F77"/>
  <c r="E76"/>
  <c r="D75"/>
  <c r="G74"/>
  <c r="F73"/>
  <c r="E72"/>
  <c r="D71"/>
  <c r="G70"/>
  <c r="F69"/>
  <c r="E68"/>
  <c r="D67"/>
  <c r="G66"/>
  <c r="F65"/>
  <c r="E64"/>
  <c r="D63"/>
  <c r="G62"/>
  <c r="F61"/>
  <c r="E60"/>
  <c r="D59"/>
  <c r="G58"/>
  <c r="F57"/>
  <c r="E56"/>
  <c r="D55"/>
  <c r="G54"/>
  <c r="F53"/>
  <c r="E52"/>
  <c r="D51"/>
  <c r="G50"/>
  <c r="F49"/>
  <c r="E48"/>
  <c r="D47"/>
  <c r="G46"/>
  <c r="F45"/>
  <c r="E44"/>
  <c r="D43"/>
  <c r="G42"/>
  <c r="F41"/>
  <c r="E40"/>
  <c r="D39"/>
  <c r="G38"/>
  <c r="F37"/>
  <c r="E36"/>
  <c r="D35"/>
  <c r="G34"/>
  <c r="F33"/>
  <c r="E32"/>
  <c r="D31"/>
  <c r="G30"/>
  <c r="F29"/>
  <c r="E28"/>
  <c r="D27"/>
  <c r="G26"/>
  <c r="F25"/>
  <c r="E24"/>
  <c r="D23"/>
  <c r="G22"/>
  <c r="F21"/>
  <c r="E20"/>
  <c r="D19"/>
  <c r="G18"/>
  <c r="F17"/>
  <c r="E16"/>
  <c r="D15"/>
  <c r="G14"/>
  <c r="F13"/>
  <c r="E12"/>
  <c r="D11"/>
  <c r="G10"/>
  <c r="G9"/>
  <c r="F8"/>
  <c r="E7"/>
  <c r="D6"/>
  <c r="G5"/>
  <c r="F4"/>
  <c r="E3"/>
  <c r="E2"/>
  <c r="D104"/>
  <c r="E103"/>
  <c r="D102"/>
  <c r="G101"/>
  <c r="F100"/>
  <c r="H100" s="1"/>
  <c r="E99"/>
  <c r="D98"/>
  <c r="G97"/>
  <c r="F96"/>
  <c r="H96" s="1"/>
  <c r="E95"/>
  <c r="D94"/>
  <c r="G93"/>
  <c r="F92"/>
  <c r="H92" s="1"/>
  <c r="E91"/>
  <c r="D90"/>
  <c r="G89"/>
  <c r="F88"/>
  <c r="H88" s="1"/>
  <c r="E87"/>
  <c r="D86"/>
  <c r="G85"/>
  <c r="F84"/>
  <c r="H84" s="1"/>
  <c r="E83"/>
  <c r="D82"/>
  <c r="G81"/>
  <c r="F80"/>
  <c r="H80" s="1"/>
  <c r="E79"/>
  <c r="D78"/>
  <c r="G77"/>
  <c r="F76"/>
  <c r="H76" s="1"/>
  <c r="E75"/>
  <c r="D74"/>
  <c r="G73"/>
  <c r="F72"/>
  <c r="H72" s="1"/>
  <c r="E71"/>
  <c r="D70"/>
  <c r="G69"/>
  <c r="F68"/>
  <c r="H68" s="1"/>
  <c r="E67"/>
  <c r="D66"/>
  <c r="G65"/>
  <c r="F64"/>
  <c r="H64" s="1"/>
  <c r="E63"/>
  <c r="D62"/>
  <c r="G61"/>
  <c r="F60"/>
  <c r="H60" s="1"/>
  <c r="E59"/>
  <c r="D58"/>
  <c r="G57"/>
  <c r="F56"/>
  <c r="H56" s="1"/>
  <c r="E55"/>
  <c r="D54"/>
  <c r="G53"/>
  <c r="F52"/>
  <c r="H52" s="1"/>
  <c r="E51"/>
  <c r="D50"/>
  <c r="G49"/>
  <c r="F48"/>
  <c r="H48" s="1"/>
  <c r="E47"/>
  <c r="D46"/>
  <c r="G45"/>
  <c r="F44"/>
  <c r="H44" s="1"/>
  <c r="E43"/>
  <c r="D42"/>
  <c r="G41"/>
  <c r="F40"/>
  <c r="H40" s="1"/>
  <c r="E39"/>
  <c r="D38"/>
  <c r="G37"/>
  <c r="F36"/>
  <c r="H36" s="1"/>
  <c r="E35"/>
  <c r="D34"/>
  <c r="G33"/>
  <c r="F32"/>
  <c r="H32" s="1"/>
  <c r="E31"/>
  <c r="D30"/>
  <c r="G29"/>
  <c r="F28"/>
  <c r="H28" s="1"/>
  <c r="E27"/>
  <c r="D26"/>
  <c r="G25"/>
  <c r="F24"/>
  <c r="H24" s="1"/>
  <c r="E23"/>
  <c r="D22"/>
  <c r="G21"/>
  <c r="F20"/>
  <c r="H20" s="1"/>
  <c r="E19"/>
  <c r="D18"/>
  <c r="G17"/>
  <c r="F16"/>
  <c r="H16" s="1"/>
  <c r="E15"/>
  <c r="D14"/>
  <c r="G13"/>
  <c r="F12"/>
  <c r="H12" s="1"/>
  <c r="E11"/>
  <c r="D10"/>
  <c r="D9"/>
  <c r="G8"/>
  <c r="F7"/>
  <c r="E6"/>
  <c r="D5"/>
  <c r="G4"/>
  <c r="F3"/>
  <c r="F2"/>
  <c r="L263"/>
  <c r="K262"/>
  <c r="J261"/>
  <c r="I260"/>
  <c r="L259"/>
  <c r="K258"/>
  <c r="J257"/>
  <c r="I256"/>
  <c r="L255"/>
  <c r="K254"/>
  <c r="J253"/>
  <c r="I252"/>
  <c r="L251"/>
  <c r="K250"/>
  <c r="J249"/>
  <c r="I248"/>
  <c r="L247"/>
  <c r="K246"/>
  <c r="J245"/>
  <c r="I244"/>
  <c r="L243"/>
  <c r="K242"/>
  <c r="J241"/>
  <c r="I240"/>
  <c r="L239"/>
  <c r="K238"/>
  <c r="J237"/>
  <c r="I236"/>
  <c r="L235"/>
  <c r="K234"/>
  <c r="J233"/>
  <c r="I232"/>
  <c r="L231"/>
  <c r="K230"/>
  <c r="J229"/>
  <c r="I228"/>
  <c r="L227"/>
  <c r="K226"/>
  <c r="J225"/>
  <c r="I224"/>
  <c r="L223"/>
  <c r="K222"/>
  <c r="J221"/>
  <c r="I220"/>
  <c r="L219"/>
  <c r="K218"/>
  <c r="J217"/>
  <c r="I216"/>
  <c r="L215"/>
  <c r="K214"/>
  <c r="J213"/>
  <c r="I212"/>
  <c r="L211"/>
  <c r="K210"/>
  <c r="J209"/>
  <c r="I208"/>
  <c r="L207"/>
  <c r="K206"/>
  <c r="J205"/>
  <c r="I204"/>
  <c r="L203"/>
  <c r="K202"/>
  <c r="J201"/>
  <c r="I200"/>
  <c r="L199"/>
  <c r="K198"/>
  <c r="J197"/>
  <c r="I196"/>
  <c r="L195"/>
  <c r="I263"/>
  <c r="L262"/>
  <c r="K261"/>
  <c r="J260"/>
  <c r="I259"/>
  <c r="L258"/>
  <c r="K257"/>
  <c r="J256"/>
  <c r="I255"/>
  <c r="L254"/>
  <c r="K253"/>
  <c r="J252"/>
  <c r="I251"/>
  <c r="L250"/>
  <c r="K249"/>
  <c r="J248"/>
  <c r="I247"/>
  <c r="L246"/>
  <c r="K245"/>
  <c r="J244"/>
  <c r="I243"/>
  <c r="L242"/>
  <c r="K241"/>
  <c r="J240"/>
  <c r="I239"/>
  <c r="L238"/>
  <c r="K237"/>
  <c r="J236"/>
  <c r="I235"/>
  <c r="L234"/>
  <c r="K233"/>
  <c r="J232"/>
  <c r="I231"/>
  <c r="L230"/>
  <c r="K229"/>
  <c r="J228"/>
  <c r="I227"/>
  <c r="L226"/>
  <c r="K225"/>
  <c r="J224"/>
  <c r="I223"/>
  <c r="L222"/>
  <c r="K221"/>
  <c r="J220"/>
  <c r="I219"/>
  <c r="L218"/>
  <c r="K217"/>
  <c r="J216"/>
  <c r="I215"/>
  <c r="L214"/>
  <c r="K213"/>
  <c r="J212"/>
  <c r="I211"/>
  <c r="L210"/>
  <c r="K209"/>
  <c r="J208"/>
  <c r="I207"/>
  <c r="L206"/>
  <c r="K205"/>
  <c r="J204"/>
  <c r="I203"/>
  <c r="L202"/>
  <c r="K201"/>
  <c r="J200"/>
  <c r="I199"/>
  <c r="L198"/>
  <c r="K197"/>
  <c r="J196"/>
  <c r="I195"/>
  <c r="J263"/>
  <c r="I262"/>
  <c r="L261"/>
  <c r="K260"/>
  <c r="J259"/>
  <c r="I258"/>
  <c r="L257"/>
  <c r="K256"/>
  <c r="J255"/>
  <c r="I254"/>
  <c r="L253"/>
  <c r="K252"/>
  <c r="J251"/>
  <c r="I250"/>
  <c r="L249"/>
  <c r="K248"/>
  <c r="J247"/>
  <c r="I246"/>
  <c r="L245"/>
  <c r="K244"/>
  <c r="J243"/>
  <c r="I242"/>
  <c r="L241"/>
  <c r="K240"/>
  <c r="J239"/>
  <c r="I238"/>
  <c r="L237"/>
  <c r="K236"/>
  <c r="J235"/>
  <c r="I234"/>
  <c r="L233"/>
  <c r="K232"/>
  <c r="J231"/>
  <c r="I230"/>
  <c r="L229"/>
  <c r="K228"/>
  <c r="J227"/>
  <c r="I226"/>
  <c r="L225"/>
  <c r="K224"/>
  <c r="J223"/>
  <c r="I222"/>
  <c r="L221"/>
  <c r="K220"/>
  <c r="J219"/>
  <c r="I218"/>
  <c r="L217"/>
  <c r="K216"/>
  <c r="J215"/>
  <c r="I214"/>
  <c r="L213"/>
  <c r="K212"/>
  <c r="J211"/>
  <c r="I210"/>
  <c r="L209"/>
  <c r="K208"/>
  <c r="J207"/>
  <c r="I206"/>
  <c r="L205"/>
  <c r="K204"/>
  <c r="J203"/>
  <c r="I202"/>
  <c r="L201"/>
  <c r="K200"/>
  <c r="J199"/>
  <c r="I198"/>
  <c r="L197"/>
  <c r="K196"/>
  <c r="J195"/>
  <c r="K263"/>
  <c r="J262"/>
  <c r="I261"/>
  <c r="L260"/>
  <c r="K259"/>
  <c r="J258"/>
  <c r="I257"/>
  <c r="L256"/>
  <c r="K255"/>
  <c r="J254"/>
  <c r="I253"/>
  <c r="L252"/>
  <c r="K251"/>
  <c r="J250"/>
  <c r="I249"/>
  <c r="L248"/>
  <c r="K247"/>
  <c r="J246"/>
  <c r="I245"/>
  <c r="L244"/>
  <c r="K243"/>
  <c r="J242"/>
  <c r="I241"/>
  <c r="L240"/>
  <c r="K239"/>
  <c r="J238"/>
  <c r="I237"/>
  <c r="L236"/>
  <c r="K235"/>
  <c r="J234"/>
  <c r="I233"/>
  <c r="L232"/>
  <c r="K231"/>
  <c r="J230"/>
  <c r="I229"/>
  <c r="L228"/>
  <c r="K227"/>
  <c r="J226"/>
  <c r="I225"/>
  <c r="L224"/>
  <c r="K223"/>
  <c r="J222"/>
  <c r="I221"/>
  <c r="L220"/>
  <c r="K219"/>
  <c r="J218"/>
  <c r="I217"/>
  <c r="L216"/>
  <c r="K215"/>
  <c r="J214"/>
  <c r="I213"/>
  <c r="L212"/>
  <c r="K211"/>
  <c r="J210"/>
  <c r="I209"/>
  <c r="L208"/>
  <c r="K207"/>
  <c r="J206"/>
  <c r="I205"/>
  <c r="L204"/>
  <c r="K203"/>
  <c r="J202"/>
  <c r="I201"/>
  <c r="J198"/>
  <c r="K195"/>
  <c r="K194"/>
  <c r="J193"/>
  <c r="I192"/>
  <c r="L191"/>
  <c r="K190"/>
  <c r="J189"/>
  <c r="I188"/>
  <c r="L187"/>
  <c r="K186"/>
  <c r="J185"/>
  <c r="I184"/>
  <c r="L183"/>
  <c r="K182"/>
  <c r="J181"/>
  <c r="I180"/>
  <c r="L179"/>
  <c r="K178"/>
  <c r="J177"/>
  <c r="I176"/>
  <c r="L175"/>
  <c r="K174"/>
  <c r="J173"/>
  <c r="I172"/>
  <c r="L171"/>
  <c r="K170"/>
  <c r="J169"/>
  <c r="I168"/>
  <c r="L167"/>
  <c r="K166"/>
  <c r="J165"/>
  <c r="I164"/>
  <c r="L163"/>
  <c r="K162"/>
  <c r="J161"/>
  <c r="I160"/>
  <c r="L159"/>
  <c r="K158"/>
  <c r="J157"/>
  <c r="I156"/>
  <c r="L155"/>
  <c r="K154"/>
  <c r="J153"/>
  <c r="I152"/>
  <c r="L151"/>
  <c r="K150"/>
  <c r="J149"/>
  <c r="I148"/>
  <c r="L147"/>
  <c r="K146"/>
  <c r="J145"/>
  <c r="I144"/>
  <c r="L143"/>
  <c r="K142"/>
  <c r="J141"/>
  <c r="I140"/>
  <c r="L139"/>
  <c r="K138"/>
  <c r="J137"/>
  <c r="I136"/>
  <c r="L135"/>
  <c r="K134"/>
  <c r="J133"/>
  <c r="I132"/>
  <c r="L131"/>
  <c r="K130"/>
  <c r="J129"/>
  <c r="I128"/>
  <c r="L127"/>
  <c r="K126"/>
  <c r="J125"/>
  <c r="I124"/>
  <c r="L123"/>
  <c r="K122"/>
  <c r="J121"/>
  <c r="I120"/>
  <c r="L119"/>
  <c r="K118"/>
  <c r="J117"/>
  <c r="I116"/>
  <c r="L115"/>
  <c r="K114"/>
  <c r="J113"/>
  <c r="I112"/>
  <c r="L111"/>
  <c r="K110"/>
  <c r="J109"/>
  <c r="I108"/>
  <c r="L107"/>
  <c r="K106"/>
  <c r="I197"/>
  <c r="L194"/>
  <c r="K193"/>
  <c r="J192"/>
  <c r="I191"/>
  <c r="L190"/>
  <c r="K189"/>
  <c r="J188"/>
  <c r="I187"/>
  <c r="L186"/>
  <c r="K185"/>
  <c r="J184"/>
  <c r="I183"/>
  <c r="L182"/>
  <c r="K181"/>
  <c r="J180"/>
  <c r="I179"/>
  <c r="L178"/>
  <c r="K177"/>
  <c r="J176"/>
  <c r="I175"/>
  <c r="L174"/>
  <c r="K173"/>
  <c r="J172"/>
  <c r="I171"/>
  <c r="L170"/>
  <c r="K169"/>
  <c r="J168"/>
  <c r="I167"/>
  <c r="L166"/>
  <c r="K165"/>
  <c r="J164"/>
  <c r="I163"/>
  <c r="L162"/>
  <c r="K161"/>
  <c r="J160"/>
  <c r="I159"/>
  <c r="L158"/>
  <c r="K157"/>
  <c r="J156"/>
  <c r="I155"/>
  <c r="L154"/>
  <c r="K153"/>
  <c r="J152"/>
  <c r="I151"/>
  <c r="L150"/>
  <c r="K149"/>
  <c r="J148"/>
  <c r="I147"/>
  <c r="L146"/>
  <c r="K145"/>
  <c r="J144"/>
  <c r="I143"/>
  <c r="L142"/>
  <c r="K141"/>
  <c r="J140"/>
  <c r="I139"/>
  <c r="L138"/>
  <c r="K137"/>
  <c r="J136"/>
  <c r="I135"/>
  <c r="L134"/>
  <c r="K133"/>
  <c r="J132"/>
  <c r="I131"/>
  <c r="L130"/>
  <c r="K129"/>
  <c r="J128"/>
  <c r="I127"/>
  <c r="L126"/>
  <c r="K125"/>
  <c r="J124"/>
  <c r="I123"/>
  <c r="L122"/>
  <c r="K121"/>
  <c r="J120"/>
  <c r="I119"/>
  <c r="L118"/>
  <c r="K117"/>
  <c r="J116"/>
  <c r="I115"/>
  <c r="L114"/>
  <c r="K113"/>
  <c r="J112"/>
  <c r="I111"/>
  <c r="L110"/>
  <c r="K109"/>
  <c r="J108"/>
  <c r="I107"/>
  <c r="L106"/>
  <c r="K105"/>
  <c r="J104"/>
  <c r="L200"/>
  <c r="I194"/>
  <c r="L193"/>
  <c r="K192"/>
  <c r="J191"/>
  <c r="I190"/>
  <c r="L189"/>
  <c r="K188"/>
  <c r="J187"/>
  <c r="I186"/>
  <c r="L185"/>
  <c r="K184"/>
  <c r="J183"/>
  <c r="I182"/>
  <c r="L181"/>
  <c r="K180"/>
  <c r="J179"/>
  <c r="I178"/>
  <c r="L177"/>
  <c r="K176"/>
  <c r="J175"/>
  <c r="I174"/>
  <c r="L173"/>
  <c r="K172"/>
  <c r="J171"/>
  <c r="I170"/>
  <c r="L169"/>
  <c r="K168"/>
  <c r="J167"/>
  <c r="I166"/>
  <c r="L165"/>
  <c r="K164"/>
  <c r="J163"/>
  <c r="I162"/>
  <c r="L161"/>
  <c r="K160"/>
  <c r="J159"/>
  <c r="I158"/>
  <c r="L157"/>
  <c r="K156"/>
  <c r="J155"/>
  <c r="I154"/>
  <c r="L153"/>
  <c r="K152"/>
  <c r="J151"/>
  <c r="I150"/>
  <c r="L149"/>
  <c r="K148"/>
  <c r="J147"/>
  <c r="I146"/>
  <c r="L145"/>
  <c r="K144"/>
  <c r="J143"/>
  <c r="I142"/>
  <c r="L141"/>
  <c r="K140"/>
  <c r="J139"/>
  <c r="I138"/>
  <c r="L137"/>
  <c r="K136"/>
  <c r="J135"/>
  <c r="I134"/>
  <c r="L133"/>
  <c r="K132"/>
  <c r="J131"/>
  <c r="I130"/>
  <c r="L129"/>
  <c r="K128"/>
  <c r="J127"/>
  <c r="I126"/>
  <c r="L125"/>
  <c r="K124"/>
  <c r="J123"/>
  <c r="I122"/>
  <c r="L121"/>
  <c r="K120"/>
  <c r="J119"/>
  <c r="I118"/>
  <c r="L117"/>
  <c r="K116"/>
  <c r="J115"/>
  <c r="I114"/>
  <c r="L113"/>
  <c r="K112"/>
  <c r="J111"/>
  <c r="I110"/>
  <c r="L109"/>
  <c r="K108"/>
  <c r="J107"/>
  <c r="I106"/>
  <c r="L105"/>
  <c r="K104"/>
  <c r="K199"/>
  <c r="L196"/>
  <c r="J194"/>
  <c r="I193"/>
  <c r="L192"/>
  <c r="K191"/>
  <c r="J190"/>
  <c r="I189"/>
  <c r="L188"/>
  <c r="K187"/>
  <c r="J186"/>
  <c r="I185"/>
  <c r="L184"/>
  <c r="K183"/>
  <c r="J182"/>
  <c r="I181"/>
  <c r="L180"/>
  <c r="K179"/>
  <c r="J178"/>
  <c r="I177"/>
  <c r="L176"/>
  <c r="K175"/>
  <c r="J174"/>
  <c r="I173"/>
  <c r="L172"/>
  <c r="K171"/>
  <c r="J170"/>
  <c r="I169"/>
  <c r="L168"/>
  <c r="K167"/>
  <c r="J166"/>
  <c r="I165"/>
  <c r="L164"/>
  <c r="K163"/>
  <c r="J162"/>
  <c r="I161"/>
  <c r="L160"/>
  <c r="K159"/>
  <c r="J158"/>
  <c r="I157"/>
  <c r="L156"/>
  <c r="K155"/>
  <c r="J154"/>
  <c r="I153"/>
  <c r="L152"/>
  <c r="K151"/>
  <c r="J150"/>
  <c r="I149"/>
  <c r="L148"/>
  <c r="K147"/>
  <c r="J146"/>
  <c r="I145"/>
  <c r="L144"/>
  <c r="K143"/>
  <c r="J142"/>
  <c r="I141"/>
  <c r="L140"/>
  <c r="K139"/>
  <c r="J138"/>
  <c r="I137"/>
  <c r="L136"/>
  <c r="K135"/>
  <c r="J134"/>
  <c r="I133"/>
  <c r="L132"/>
  <c r="K131"/>
  <c r="J130"/>
  <c r="I129"/>
  <c r="L128"/>
  <c r="K127"/>
  <c r="J126"/>
  <c r="I125"/>
  <c r="L124"/>
  <c r="K123"/>
  <c r="J122"/>
  <c r="I121"/>
  <c r="L120"/>
  <c r="K119"/>
  <c r="J118"/>
  <c r="I117"/>
  <c r="L116"/>
  <c r="K115"/>
  <c r="J114"/>
  <c r="I113"/>
  <c r="L112"/>
  <c r="K111"/>
  <c r="J110"/>
  <c r="I109"/>
  <c r="L108"/>
  <c r="K107"/>
  <c r="J106"/>
  <c r="I105"/>
  <c r="L104"/>
  <c r="K103"/>
  <c r="I104"/>
  <c r="L103"/>
  <c r="J102"/>
  <c r="I101"/>
  <c r="L100"/>
  <c r="K99"/>
  <c r="J98"/>
  <c r="I97"/>
  <c r="L96"/>
  <c r="K95"/>
  <c r="J94"/>
  <c r="I93"/>
  <c r="L92"/>
  <c r="K91"/>
  <c r="J90"/>
  <c r="I89"/>
  <c r="L88"/>
  <c r="K87"/>
  <c r="J86"/>
  <c r="I85"/>
  <c r="L84"/>
  <c r="K83"/>
  <c r="J82"/>
  <c r="I81"/>
  <c r="L80"/>
  <c r="K79"/>
  <c r="J78"/>
  <c r="I77"/>
  <c r="L76"/>
  <c r="K75"/>
  <c r="J74"/>
  <c r="I73"/>
  <c r="L72"/>
  <c r="K71"/>
  <c r="J70"/>
  <c r="I69"/>
  <c r="L68"/>
  <c r="K67"/>
  <c r="J66"/>
  <c r="I65"/>
  <c r="L64"/>
  <c r="K63"/>
  <c r="J62"/>
  <c r="I61"/>
  <c r="L60"/>
  <c r="K59"/>
  <c r="J58"/>
  <c r="I57"/>
  <c r="L56"/>
  <c r="K55"/>
  <c r="J54"/>
  <c r="I53"/>
  <c r="L52"/>
  <c r="K51"/>
  <c r="J50"/>
  <c r="I49"/>
  <c r="L48"/>
  <c r="K47"/>
  <c r="J46"/>
  <c r="I45"/>
  <c r="L44"/>
  <c r="K43"/>
  <c r="J42"/>
  <c r="I41"/>
  <c r="L40"/>
  <c r="K39"/>
  <c r="J38"/>
  <c r="I37"/>
  <c r="L36"/>
  <c r="K35"/>
  <c r="J34"/>
  <c r="I33"/>
  <c r="L32"/>
  <c r="K31"/>
  <c r="J30"/>
  <c r="I29"/>
  <c r="L28"/>
  <c r="K27"/>
  <c r="J26"/>
  <c r="I25"/>
  <c r="L24"/>
  <c r="K23"/>
  <c r="J22"/>
  <c r="I21"/>
  <c r="L20"/>
  <c r="K19"/>
  <c r="J18"/>
  <c r="I17"/>
  <c r="L16"/>
  <c r="K15"/>
  <c r="J14"/>
  <c r="I13"/>
  <c r="L12"/>
  <c r="K11"/>
  <c r="J10"/>
  <c r="I9"/>
  <c r="I8"/>
  <c r="L7"/>
  <c r="K6"/>
  <c r="J5"/>
  <c r="I4"/>
  <c r="L3"/>
  <c r="L2"/>
  <c r="K102"/>
  <c r="J101"/>
  <c r="I100"/>
  <c r="L99"/>
  <c r="K98"/>
  <c r="J97"/>
  <c r="I96"/>
  <c r="L95"/>
  <c r="K94"/>
  <c r="J93"/>
  <c r="I92"/>
  <c r="L91"/>
  <c r="K90"/>
  <c r="J89"/>
  <c r="I88"/>
  <c r="L87"/>
  <c r="K86"/>
  <c r="J85"/>
  <c r="I84"/>
  <c r="L83"/>
  <c r="K82"/>
  <c r="J81"/>
  <c r="I80"/>
  <c r="L79"/>
  <c r="K78"/>
  <c r="J77"/>
  <c r="I76"/>
  <c r="L75"/>
  <c r="K74"/>
  <c r="J73"/>
  <c r="I72"/>
  <c r="L71"/>
  <c r="K70"/>
  <c r="J69"/>
  <c r="I68"/>
  <c r="L67"/>
  <c r="K66"/>
  <c r="J65"/>
  <c r="I64"/>
  <c r="L63"/>
  <c r="K62"/>
  <c r="J61"/>
  <c r="I60"/>
  <c r="L59"/>
  <c r="K58"/>
  <c r="J57"/>
  <c r="I56"/>
  <c r="L55"/>
  <c r="K54"/>
  <c r="J53"/>
  <c r="I52"/>
  <c r="L51"/>
  <c r="K50"/>
  <c r="J49"/>
  <c r="I48"/>
  <c r="L47"/>
  <c r="K46"/>
  <c r="J45"/>
  <c r="I44"/>
  <c r="L43"/>
  <c r="K42"/>
  <c r="J41"/>
  <c r="I40"/>
  <c r="L39"/>
  <c r="K38"/>
  <c r="J37"/>
  <c r="I36"/>
  <c r="L35"/>
  <c r="K34"/>
  <c r="J33"/>
  <c r="I32"/>
  <c r="L31"/>
  <c r="K30"/>
  <c r="J29"/>
  <c r="I28"/>
  <c r="L27"/>
  <c r="K26"/>
  <c r="J25"/>
  <c r="I24"/>
  <c r="L23"/>
  <c r="K22"/>
  <c r="J21"/>
  <c r="I20"/>
  <c r="L19"/>
  <c r="K18"/>
  <c r="J17"/>
  <c r="I16"/>
  <c r="L15"/>
  <c r="K14"/>
  <c r="J13"/>
  <c r="I12"/>
  <c r="L11"/>
  <c r="K10"/>
  <c r="J9"/>
  <c r="J8"/>
  <c r="I7"/>
  <c r="L6"/>
  <c r="K5"/>
  <c r="J4"/>
  <c r="I3"/>
  <c r="I2"/>
  <c r="I103"/>
  <c r="L102"/>
  <c r="K101"/>
  <c r="J100"/>
  <c r="I99"/>
  <c r="L98"/>
  <c r="K97"/>
  <c r="J96"/>
  <c r="I95"/>
  <c r="L94"/>
  <c r="K93"/>
  <c r="J92"/>
  <c r="I91"/>
  <c r="L90"/>
  <c r="K89"/>
  <c r="J88"/>
  <c r="I87"/>
  <c r="L86"/>
  <c r="K85"/>
  <c r="J84"/>
  <c r="I83"/>
  <c r="L82"/>
  <c r="K81"/>
  <c r="J80"/>
  <c r="I79"/>
  <c r="L78"/>
  <c r="K77"/>
  <c r="J76"/>
  <c r="I75"/>
  <c r="L74"/>
  <c r="K73"/>
  <c r="J72"/>
  <c r="I71"/>
  <c r="L70"/>
  <c r="K69"/>
  <c r="J68"/>
  <c r="I67"/>
  <c r="L66"/>
  <c r="K65"/>
  <c r="J64"/>
  <c r="I63"/>
  <c r="L62"/>
  <c r="K61"/>
  <c r="J60"/>
  <c r="I59"/>
  <c r="L58"/>
  <c r="K57"/>
  <c r="J56"/>
  <c r="I55"/>
  <c r="L54"/>
  <c r="K53"/>
  <c r="J52"/>
  <c r="I51"/>
  <c r="L50"/>
  <c r="K49"/>
  <c r="J48"/>
  <c r="I47"/>
  <c r="L46"/>
  <c r="K45"/>
  <c r="J44"/>
  <c r="I43"/>
  <c r="L42"/>
  <c r="K41"/>
  <c r="J40"/>
  <c r="I39"/>
  <c r="L38"/>
  <c r="K37"/>
  <c r="J36"/>
  <c r="I35"/>
  <c r="L34"/>
  <c r="K33"/>
  <c r="J32"/>
  <c r="I31"/>
  <c r="L30"/>
  <c r="K29"/>
  <c r="J28"/>
  <c r="I27"/>
  <c r="L26"/>
  <c r="K25"/>
  <c r="J24"/>
  <c r="I23"/>
  <c r="L22"/>
  <c r="K21"/>
  <c r="J20"/>
  <c r="I19"/>
  <c r="L18"/>
  <c r="K17"/>
  <c r="J16"/>
  <c r="I15"/>
  <c r="L14"/>
  <c r="K13"/>
  <c r="J12"/>
  <c r="I11"/>
  <c r="L10"/>
  <c r="K9"/>
  <c r="K8"/>
  <c r="J7"/>
  <c r="I6"/>
  <c r="L5"/>
  <c r="K4"/>
  <c r="J3"/>
  <c r="J2"/>
  <c r="J105"/>
  <c r="J103"/>
  <c r="I102"/>
  <c r="L101"/>
  <c r="K100"/>
  <c r="J99"/>
  <c r="I98"/>
  <c r="L97"/>
  <c r="K96"/>
  <c r="J95"/>
  <c r="I94"/>
  <c r="L93"/>
  <c r="K92"/>
  <c r="J91"/>
  <c r="I90"/>
  <c r="L89"/>
  <c r="K88"/>
  <c r="J87"/>
  <c r="I86"/>
  <c r="L85"/>
  <c r="K84"/>
  <c r="J83"/>
  <c r="I82"/>
  <c r="L81"/>
  <c r="K80"/>
  <c r="J79"/>
  <c r="I78"/>
  <c r="L77"/>
  <c r="K76"/>
  <c r="J75"/>
  <c r="I74"/>
  <c r="L73"/>
  <c r="K72"/>
  <c r="J71"/>
  <c r="I70"/>
  <c r="L69"/>
  <c r="K68"/>
  <c r="J67"/>
  <c r="I66"/>
  <c r="L65"/>
  <c r="K64"/>
  <c r="J63"/>
  <c r="I62"/>
  <c r="L61"/>
  <c r="K60"/>
  <c r="J59"/>
  <c r="I58"/>
  <c r="L57"/>
  <c r="K56"/>
  <c r="J55"/>
  <c r="I54"/>
  <c r="L53"/>
  <c r="K52"/>
  <c r="J51"/>
  <c r="I50"/>
  <c r="L49"/>
  <c r="K48"/>
  <c r="J47"/>
  <c r="I46"/>
  <c r="L45"/>
  <c r="K44"/>
  <c r="J43"/>
  <c r="I42"/>
  <c r="L41"/>
  <c r="K40"/>
  <c r="J39"/>
  <c r="I38"/>
  <c r="L37"/>
  <c r="K36"/>
  <c r="J35"/>
  <c r="I34"/>
  <c r="L33"/>
  <c r="K32"/>
  <c r="J31"/>
  <c r="I30"/>
  <c r="L29"/>
  <c r="K28"/>
  <c r="J27"/>
  <c r="I26"/>
  <c r="L25"/>
  <c r="K24"/>
  <c r="J23"/>
  <c r="I22"/>
  <c r="L21"/>
  <c r="K20"/>
  <c r="J19"/>
  <c r="I18"/>
  <c r="L17"/>
  <c r="K16"/>
  <c r="J15"/>
  <c r="I14"/>
  <c r="L13"/>
  <c r="K12"/>
  <c r="J11"/>
  <c r="I10"/>
  <c r="L9"/>
  <c r="L8"/>
  <c r="K7"/>
  <c r="J6"/>
  <c r="I5"/>
  <c r="L4"/>
  <c r="K3"/>
  <c r="K2"/>
  <c r="P262"/>
  <c r="O261"/>
  <c r="N260"/>
  <c r="P258"/>
  <c r="O257"/>
  <c r="N256"/>
  <c r="P254"/>
  <c r="O253"/>
  <c r="N252"/>
  <c r="P250"/>
  <c r="O249"/>
  <c r="N248"/>
  <c r="P246"/>
  <c r="O245"/>
  <c r="N244"/>
  <c r="P242"/>
  <c r="O241"/>
  <c r="N240"/>
  <c r="P238"/>
  <c r="O237"/>
  <c r="N236"/>
  <c r="P234"/>
  <c r="O233"/>
  <c r="N232"/>
  <c r="P230"/>
  <c r="O229"/>
  <c r="N228"/>
  <c r="P226"/>
  <c r="O225"/>
  <c r="N224"/>
  <c r="P222"/>
  <c r="O221"/>
  <c r="N220"/>
  <c r="P218"/>
  <c r="O217"/>
  <c r="N216"/>
  <c r="P214"/>
  <c r="O213"/>
  <c r="N212"/>
  <c r="P210"/>
  <c r="O209"/>
  <c r="N208"/>
  <c r="P206"/>
  <c r="O205"/>
  <c r="N204"/>
  <c r="P202"/>
  <c r="O201"/>
  <c r="N200"/>
  <c r="P198"/>
  <c r="O197"/>
  <c r="N196"/>
  <c r="P194"/>
  <c r="N263"/>
  <c r="P261"/>
  <c r="O260"/>
  <c r="N259"/>
  <c r="P257"/>
  <c r="O256"/>
  <c r="N255"/>
  <c r="P253"/>
  <c r="O252"/>
  <c r="N251"/>
  <c r="P249"/>
  <c r="O248"/>
  <c r="N247"/>
  <c r="P245"/>
  <c r="O244"/>
  <c r="N243"/>
  <c r="P241"/>
  <c r="O240"/>
  <c r="N239"/>
  <c r="P237"/>
  <c r="O236"/>
  <c r="N235"/>
  <c r="P233"/>
  <c r="O232"/>
  <c r="N231"/>
  <c r="P229"/>
  <c r="O228"/>
  <c r="N227"/>
  <c r="P225"/>
  <c r="O224"/>
  <c r="N223"/>
  <c r="P221"/>
  <c r="O220"/>
  <c r="N219"/>
  <c r="P217"/>
  <c r="O216"/>
  <c r="N215"/>
  <c r="P213"/>
  <c r="O212"/>
  <c r="N211"/>
  <c r="P209"/>
  <c r="O208"/>
  <c r="N207"/>
  <c r="P205"/>
  <c r="O204"/>
  <c r="N203"/>
  <c r="P201"/>
  <c r="O200"/>
  <c r="N199"/>
  <c r="P197"/>
  <c r="O196"/>
  <c r="N195"/>
  <c r="O263"/>
  <c r="N262"/>
  <c r="P260"/>
  <c r="O259"/>
  <c r="N258"/>
  <c r="P256"/>
  <c r="O255"/>
  <c r="N254"/>
  <c r="P252"/>
  <c r="O251"/>
  <c r="N250"/>
  <c r="P248"/>
  <c r="O247"/>
  <c r="N246"/>
  <c r="P244"/>
  <c r="O243"/>
  <c r="N242"/>
  <c r="P240"/>
  <c r="O239"/>
  <c r="N238"/>
  <c r="P236"/>
  <c r="O235"/>
  <c r="N234"/>
  <c r="P232"/>
  <c r="O231"/>
  <c r="N230"/>
  <c r="P228"/>
  <c r="O227"/>
  <c r="N226"/>
  <c r="P224"/>
  <c r="O223"/>
  <c r="N222"/>
  <c r="P220"/>
  <c r="O219"/>
  <c r="N218"/>
  <c r="P216"/>
  <c r="O215"/>
  <c r="N214"/>
  <c r="P212"/>
  <c r="O211"/>
  <c r="N210"/>
  <c r="P208"/>
  <c r="O207"/>
  <c r="N206"/>
  <c r="P204"/>
  <c r="O203"/>
  <c r="N202"/>
  <c r="P200"/>
  <c r="O199"/>
  <c r="N198"/>
  <c r="P196"/>
  <c r="O195"/>
  <c r="N194"/>
  <c r="P263"/>
  <c r="O262"/>
  <c r="N261"/>
  <c r="P259"/>
  <c r="O258"/>
  <c r="N257"/>
  <c r="P255"/>
  <c r="O254"/>
  <c r="N253"/>
  <c r="P251"/>
  <c r="O250"/>
  <c r="N249"/>
  <c r="P247"/>
  <c r="O246"/>
  <c r="N245"/>
  <c r="P243"/>
  <c r="O242"/>
  <c r="N241"/>
  <c r="P239"/>
  <c r="O238"/>
  <c r="N237"/>
  <c r="P235"/>
  <c r="O234"/>
  <c r="N233"/>
  <c r="P231"/>
  <c r="O230"/>
  <c r="N229"/>
  <c r="P227"/>
  <c r="O226"/>
  <c r="N225"/>
  <c r="P223"/>
  <c r="O222"/>
  <c r="N221"/>
  <c r="P219"/>
  <c r="O218"/>
  <c r="N217"/>
  <c r="P215"/>
  <c r="O214"/>
  <c r="N213"/>
  <c r="P211"/>
  <c r="O210"/>
  <c r="N209"/>
  <c r="P207"/>
  <c r="O206"/>
  <c r="N205"/>
  <c r="P203"/>
  <c r="O202"/>
  <c r="P199"/>
  <c r="O193"/>
  <c r="N192"/>
  <c r="P190"/>
  <c r="O189"/>
  <c r="N188"/>
  <c r="P186"/>
  <c r="O185"/>
  <c r="N184"/>
  <c r="P182"/>
  <c r="O181"/>
  <c r="N180"/>
  <c r="P178"/>
  <c r="O177"/>
  <c r="N176"/>
  <c r="P174"/>
  <c r="O173"/>
  <c r="N172"/>
  <c r="P170"/>
  <c r="O169"/>
  <c r="N168"/>
  <c r="P166"/>
  <c r="O165"/>
  <c r="N164"/>
  <c r="P162"/>
  <c r="O161"/>
  <c r="N160"/>
  <c r="P158"/>
  <c r="O157"/>
  <c r="N156"/>
  <c r="P154"/>
  <c r="O153"/>
  <c r="N152"/>
  <c r="P150"/>
  <c r="O149"/>
  <c r="N148"/>
  <c r="P146"/>
  <c r="O145"/>
  <c r="N144"/>
  <c r="P142"/>
  <c r="O141"/>
  <c r="N140"/>
  <c r="P138"/>
  <c r="O137"/>
  <c r="N136"/>
  <c r="P134"/>
  <c r="O133"/>
  <c r="N132"/>
  <c r="P130"/>
  <c r="O129"/>
  <c r="N128"/>
  <c r="P126"/>
  <c r="O125"/>
  <c r="N124"/>
  <c r="P122"/>
  <c r="O121"/>
  <c r="N120"/>
  <c r="P118"/>
  <c r="O117"/>
  <c r="N116"/>
  <c r="P114"/>
  <c r="O113"/>
  <c r="N112"/>
  <c r="P110"/>
  <c r="O109"/>
  <c r="N108"/>
  <c r="P106"/>
  <c r="N201"/>
  <c r="O198"/>
  <c r="P195"/>
  <c r="P193"/>
  <c r="O192"/>
  <c r="N191"/>
  <c r="P189"/>
  <c r="O188"/>
  <c r="N187"/>
  <c r="P185"/>
  <c r="O184"/>
  <c r="N183"/>
  <c r="P181"/>
  <c r="O180"/>
  <c r="N179"/>
  <c r="P177"/>
  <c r="O176"/>
  <c r="N175"/>
  <c r="P173"/>
  <c r="O172"/>
  <c r="N171"/>
  <c r="P169"/>
  <c r="O168"/>
  <c r="N167"/>
  <c r="P165"/>
  <c r="O164"/>
  <c r="N163"/>
  <c r="P161"/>
  <c r="O160"/>
  <c r="N159"/>
  <c r="P157"/>
  <c r="O156"/>
  <c r="N155"/>
  <c r="P153"/>
  <c r="O152"/>
  <c r="N151"/>
  <c r="P149"/>
  <c r="O148"/>
  <c r="N147"/>
  <c r="P145"/>
  <c r="O144"/>
  <c r="N143"/>
  <c r="P141"/>
  <c r="O140"/>
  <c r="N139"/>
  <c r="P137"/>
  <c r="O136"/>
  <c r="N135"/>
  <c r="P133"/>
  <c r="O132"/>
  <c r="N131"/>
  <c r="P129"/>
  <c r="O128"/>
  <c r="N127"/>
  <c r="P125"/>
  <c r="O124"/>
  <c r="N123"/>
  <c r="P121"/>
  <c r="O120"/>
  <c r="N119"/>
  <c r="P117"/>
  <c r="O116"/>
  <c r="N115"/>
  <c r="P113"/>
  <c r="O112"/>
  <c r="N111"/>
  <c r="P109"/>
  <c r="O108"/>
  <c r="N107"/>
  <c r="P105"/>
  <c r="O104"/>
  <c r="N197"/>
  <c r="O194"/>
  <c r="P192"/>
  <c r="O191"/>
  <c r="N190"/>
  <c r="P188"/>
  <c r="O187"/>
  <c r="N186"/>
  <c r="P184"/>
  <c r="O183"/>
  <c r="N182"/>
  <c r="P180"/>
  <c r="O179"/>
  <c r="N178"/>
  <c r="P176"/>
  <c r="O175"/>
  <c r="N174"/>
  <c r="P172"/>
  <c r="O171"/>
  <c r="N170"/>
  <c r="P168"/>
  <c r="O167"/>
  <c r="N166"/>
  <c r="P164"/>
  <c r="O163"/>
  <c r="N162"/>
  <c r="P160"/>
  <c r="O159"/>
  <c r="N158"/>
  <c r="P156"/>
  <c r="O155"/>
  <c r="N154"/>
  <c r="P152"/>
  <c r="O151"/>
  <c r="N150"/>
  <c r="P148"/>
  <c r="O147"/>
  <c r="N146"/>
  <c r="P144"/>
  <c r="O143"/>
  <c r="N142"/>
  <c r="P140"/>
  <c r="O139"/>
  <c r="N138"/>
  <c r="P136"/>
  <c r="O135"/>
  <c r="N134"/>
  <c r="P132"/>
  <c r="O131"/>
  <c r="N130"/>
  <c r="P128"/>
  <c r="O127"/>
  <c r="N126"/>
  <c r="P124"/>
  <c r="O123"/>
  <c r="N122"/>
  <c r="P120"/>
  <c r="O119"/>
  <c r="N118"/>
  <c r="P116"/>
  <c r="O115"/>
  <c r="N114"/>
  <c r="P112"/>
  <c r="O111"/>
  <c r="N110"/>
  <c r="P108"/>
  <c r="O107"/>
  <c r="N106"/>
  <c r="P104"/>
  <c r="N193"/>
  <c r="P191"/>
  <c r="O190"/>
  <c r="N189"/>
  <c r="P187"/>
  <c r="O186"/>
  <c r="N185"/>
  <c r="P183"/>
  <c r="O182"/>
  <c r="N181"/>
  <c r="P179"/>
  <c r="O178"/>
  <c r="N177"/>
  <c r="P175"/>
  <c r="O174"/>
  <c r="N173"/>
  <c r="P171"/>
  <c r="O170"/>
  <c r="N169"/>
  <c r="P167"/>
  <c r="O166"/>
  <c r="N165"/>
  <c r="P163"/>
  <c r="O162"/>
  <c r="N161"/>
  <c r="P159"/>
  <c r="O158"/>
  <c r="N157"/>
  <c r="P155"/>
  <c r="O154"/>
  <c r="N153"/>
  <c r="P151"/>
  <c r="O150"/>
  <c r="N149"/>
  <c r="P147"/>
  <c r="O146"/>
  <c r="N145"/>
  <c r="P143"/>
  <c r="O142"/>
  <c r="N141"/>
  <c r="P139"/>
  <c r="O138"/>
  <c r="N137"/>
  <c r="P135"/>
  <c r="O134"/>
  <c r="N133"/>
  <c r="P131"/>
  <c r="O130"/>
  <c r="N129"/>
  <c r="P127"/>
  <c r="O126"/>
  <c r="N125"/>
  <c r="P123"/>
  <c r="O122"/>
  <c r="N121"/>
  <c r="P119"/>
  <c r="O118"/>
  <c r="N117"/>
  <c r="P115"/>
  <c r="O114"/>
  <c r="N113"/>
  <c r="P111"/>
  <c r="O110"/>
  <c r="N109"/>
  <c r="P107"/>
  <c r="O106"/>
  <c r="N105"/>
  <c r="P103"/>
  <c r="O105"/>
  <c r="O102"/>
  <c r="N101"/>
  <c r="P99"/>
  <c r="O98"/>
  <c r="N97"/>
  <c r="P95"/>
  <c r="O94"/>
  <c r="N93"/>
  <c r="P91"/>
  <c r="O90"/>
  <c r="N89"/>
  <c r="P87"/>
  <c r="O86"/>
  <c r="N85"/>
  <c r="P83"/>
  <c r="O82"/>
  <c r="N81"/>
  <c r="P79"/>
  <c r="O78"/>
  <c r="N77"/>
  <c r="P75"/>
  <c r="O74"/>
  <c r="N73"/>
  <c r="P71"/>
  <c r="O70"/>
  <c r="N69"/>
  <c r="P67"/>
  <c r="O66"/>
  <c r="N65"/>
  <c r="P63"/>
  <c r="O62"/>
  <c r="N61"/>
  <c r="P59"/>
  <c r="O58"/>
  <c r="N57"/>
  <c r="P55"/>
  <c r="O54"/>
  <c r="N53"/>
  <c r="P51"/>
  <c r="O50"/>
  <c r="N49"/>
  <c r="P47"/>
  <c r="O46"/>
  <c r="N45"/>
  <c r="P43"/>
  <c r="O42"/>
  <c r="N41"/>
  <c r="P39"/>
  <c r="O38"/>
  <c r="N37"/>
  <c r="P35"/>
  <c r="O34"/>
  <c r="N33"/>
  <c r="P31"/>
  <c r="O30"/>
  <c r="N29"/>
  <c r="P27"/>
  <c r="O26"/>
  <c r="N25"/>
  <c r="P23"/>
  <c r="O22"/>
  <c r="N21"/>
  <c r="P19"/>
  <c r="O18"/>
  <c r="N17"/>
  <c r="P15"/>
  <c r="O14"/>
  <c r="N13"/>
  <c r="P11"/>
  <c r="O10"/>
  <c r="N9"/>
  <c r="N8"/>
  <c r="P6"/>
  <c r="O5"/>
  <c r="N4"/>
  <c r="P2"/>
  <c r="N104"/>
  <c r="N103"/>
  <c r="P102"/>
  <c r="O101"/>
  <c r="N100"/>
  <c r="P98"/>
  <c r="O97"/>
  <c r="N96"/>
  <c r="P94"/>
  <c r="O93"/>
  <c r="N92"/>
  <c r="P90"/>
  <c r="O89"/>
  <c r="N88"/>
  <c r="P86"/>
  <c r="O85"/>
  <c r="N84"/>
  <c r="P82"/>
  <c r="O81"/>
  <c r="N80"/>
  <c r="P78"/>
  <c r="O77"/>
  <c r="N76"/>
  <c r="P74"/>
  <c r="O73"/>
  <c r="N72"/>
  <c r="P70"/>
  <c r="O69"/>
  <c r="N68"/>
  <c r="P66"/>
  <c r="O65"/>
  <c r="N64"/>
  <c r="P62"/>
  <c r="O61"/>
  <c r="N60"/>
  <c r="P58"/>
  <c r="O57"/>
  <c r="N56"/>
  <c r="P54"/>
  <c r="O53"/>
  <c r="N52"/>
  <c r="P50"/>
  <c r="O49"/>
  <c r="N48"/>
  <c r="P46"/>
  <c r="O45"/>
  <c r="N44"/>
  <c r="P42"/>
  <c r="O41"/>
  <c r="N40"/>
  <c r="P38"/>
  <c r="O37"/>
  <c r="N36"/>
  <c r="P34"/>
  <c r="O33"/>
  <c r="N32"/>
  <c r="P30"/>
  <c r="O29"/>
  <c r="N28"/>
  <c r="P26"/>
  <c r="O25"/>
  <c r="N24"/>
  <c r="P22"/>
  <c r="O21"/>
  <c r="N20"/>
  <c r="P18"/>
  <c r="O17"/>
  <c r="N16"/>
  <c r="P14"/>
  <c r="O13"/>
  <c r="N12"/>
  <c r="P10"/>
  <c r="O9"/>
  <c r="O8"/>
  <c r="N7"/>
  <c r="P5"/>
  <c r="O4"/>
  <c r="N3"/>
  <c r="O103"/>
  <c r="P101"/>
  <c r="O100"/>
  <c r="N99"/>
  <c r="P97"/>
  <c r="O96"/>
  <c r="N95"/>
  <c r="P93"/>
  <c r="O92"/>
  <c r="N91"/>
  <c r="P89"/>
  <c r="O88"/>
  <c r="N87"/>
  <c r="P85"/>
  <c r="O84"/>
  <c r="N83"/>
  <c r="P81"/>
  <c r="O80"/>
  <c r="N79"/>
  <c r="P77"/>
  <c r="O76"/>
  <c r="N75"/>
  <c r="P73"/>
  <c r="O72"/>
  <c r="N71"/>
  <c r="P69"/>
  <c r="O68"/>
  <c r="N67"/>
  <c r="P65"/>
  <c r="O64"/>
  <c r="N63"/>
  <c r="P61"/>
  <c r="O60"/>
  <c r="N59"/>
  <c r="P57"/>
  <c r="O56"/>
  <c r="N55"/>
  <c r="P53"/>
  <c r="O52"/>
  <c r="N51"/>
  <c r="P49"/>
  <c r="O48"/>
  <c r="N47"/>
  <c r="P45"/>
  <c r="O44"/>
  <c r="N43"/>
  <c r="P41"/>
  <c r="O40"/>
  <c r="N39"/>
  <c r="P37"/>
  <c r="O36"/>
  <c r="N35"/>
  <c r="P33"/>
  <c r="O32"/>
  <c r="N31"/>
  <c r="P29"/>
  <c r="O28"/>
  <c r="N27"/>
  <c r="P25"/>
  <c r="O24"/>
  <c r="N23"/>
  <c r="P21"/>
  <c r="O20"/>
  <c r="N19"/>
  <c r="P17"/>
  <c r="O16"/>
  <c r="N15"/>
  <c r="P13"/>
  <c r="O12"/>
  <c r="N11"/>
  <c r="P9"/>
  <c r="P8"/>
  <c r="O7"/>
  <c r="N6"/>
  <c r="P4"/>
  <c r="O3"/>
  <c r="N2"/>
  <c r="N102"/>
  <c r="P100"/>
  <c r="O99"/>
  <c r="N98"/>
  <c r="P96"/>
  <c r="O95"/>
  <c r="N94"/>
  <c r="P92"/>
  <c r="O91"/>
  <c r="N90"/>
  <c r="P88"/>
  <c r="O87"/>
  <c r="N86"/>
  <c r="P84"/>
  <c r="O83"/>
  <c r="N82"/>
  <c r="P80"/>
  <c r="O79"/>
  <c r="N78"/>
  <c r="P76"/>
  <c r="O75"/>
  <c r="N74"/>
  <c r="P72"/>
  <c r="O71"/>
  <c r="N70"/>
  <c r="P68"/>
  <c r="O67"/>
  <c r="N66"/>
  <c r="P64"/>
  <c r="O63"/>
  <c r="N62"/>
  <c r="P60"/>
  <c r="O59"/>
  <c r="N58"/>
  <c r="P56"/>
  <c r="O55"/>
  <c r="N54"/>
  <c r="P52"/>
  <c r="O51"/>
  <c r="N50"/>
  <c r="P48"/>
  <c r="O47"/>
  <c r="N46"/>
  <c r="P44"/>
  <c r="O43"/>
  <c r="N42"/>
  <c r="P40"/>
  <c r="O39"/>
  <c r="N38"/>
  <c r="P36"/>
  <c r="O35"/>
  <c r="N34"/>
  <c r="P32"/>
  <c r="O31"/>
  <c r="N30"/>
  <c r="P28"/>
  <c r="O27"/>
  <c r="N26"/>
  <c r="P24"/>
  <c r="O23"/>
  <c r="N22"/>
  <c r="P20"/>
  <c r="O19"/>
  <c r="N18"/>
  <c r="P16"/>
  <c r="O15"/>
  <c r="N14"/>
  <c r="P12"/>
  <c r="O11"/>
  <c r="N10"/>
  <c r="P7"/>
  <c r="O6"/>
  <c r="N5"/>
  <c r="P3"/>
  <c r="O2"/>
  <c r="H2" l="1"/>
  <c r="H8"/>
  <c r="H5"/>
  <c r="M3"/>
  <c r="M7"/>
  <c r="M195"/>
  <c r="Z195" s="1"/>
  <c r="M203"/>
  <c r="Z203" s="1"/>
  <c r="M207"/>
  <c r="Z207" s="1"/>
  <c r="M211"/>
  <c r="Z211" s="1"/>
  <c r="M215"/>
  <c r="Z215" s="1"/>
  <c r="M219"/>
  <c r="Z219" s="1"/>
  <c r="M223"/>
  <c r="Z223" s="1"/>
  <c r="M227"/>
  <c r="Z227" s="1"/>
  <c r="M231"/>
  <c r="Z231" s="1"/>
  <c r="M235"/>
  <c r="Z235" s="1"/>
  <c r="M239"/>
  <c r="Z239" s="1"/>
  <c r="M243"/>
  <c r="Z243" s="1"/>
  <c r="M247"/>
  <c r="Z247" s="1"/>
  <c r="M251"/>
  <c r="Z251" s="1"/>
  <c r="M255"/>
  <c r="Z255" s="1"/>
  <c r="M259"/>
  <c r="Z259" s="1"/>
  <c r="M263"/>
  <c r="Z263" s="1"/>
  <c r="H106"/>
  <c r="M199"/>
  <c r="Z199" s="1"/>
  <c r="H3"/>
  <c r="M2"/>
  <c r="M12"/>
  <c r="Z12" s="1"/>
  <c r="M16"/>
  <c r="Z16" s="1"/>
  <c r="M20"/>
  <c r="Z20" s="1"/>
  <c r="M24"/>
  <c r="Z24" s="1"/>
  <c r="M28"/>
  <c r="Z28" s="1"/>
  <c r="M32"/>
  <c r="Z32" s="1"/>
  <c r="M36"/>
  <c r="Z36" s="1"/>
  <c r="M40"/>
  <c r="Z40" s="1"/>
  <c r="M44"/>
  <c r="Z44" s="1"/>
  <c r="M48"/>
  <c r="Z48" s="1"/>
  <c r="M52"/>
  <c r="Z52" s="1"/>
  <c r="M56"/>
  <c r="Z56" s="1"/>
  <c r="M60"/>
  <c r="Z60" s="1"/>
  <c r="M64"/>
  <c r="Z64" s="1"/>
  <c r="M68"/>
  <c r="Z68" s="1"/>
  <c r="M72"/>
  <c r="Z72" s="1"/>
  <c r="M76"/>
  <c r="Z76" s="1"/>
  <c r="M80"/>
  <c r="Z80" s="1"/>
  <c r="M84"/>
  <c r="Z84" s="1"/>
  <c r="M88"/>
  <c r="Z88" s="1"/>
  <c r="M92"/>
  <c r="Z92" s="1"/>
  <c r="M96"/>
  <c r="Z96" s="1"/>
  <c r="M100"/>
  <c r="Z100" s="1"/>
  <c r="M107"/>
  <c r="Z107" s="1"/>
  <c r="M111"/>
  <c r="Z111" s="1"/>
  <c r="M115"/>
  <c r="Z115" s="1"/>
  <c r="M119"/>
  <c r="Z119" s="1"/>
  <c r="M123"/>
  <c r="Z123" s="1"/>
  <c r="M127"/>
  <c r="Z127" s="1"/>
  <c r="M131"/>
  <c r="Z131" s="1"/>
  <c r="M135"/>
  <c r="Z135" s="1"/>
  <c r="M139"/>
  <c r="Z139" s="1"/>
  <c r="M143"/>
  <c r="Z143" s="1"/>
  <c r="M147"/>
  <c r="Z147" s="1"/>
  <c r="M151"/>
  <c r="Z151" s="1"/>
  <c r="M155"/>
  <c r="Z155" s="1"/>
  <c r="M159"/>
  <c r="Z159" s="1"/>
  <c r="M163"/>
  <c r="Z163" s="1"/>
  <c r="M167"/>
  <c r="Z167" s="1"/>
  <c r="M171"/>
  <c r="Z171" s="1"/>
  <c r="M175"/>
  <c r="Z175" s="1"/>
  <c r="M179"/>
  <c r="Z179" s="1"/>
  <c r="M183"/>
  <c r="Z183" s="1"/>
  <c r="M187"/>
  <c r="Z187" s="1"/>
  <c r="M191"/>
  <c r="Z191" s="1"/>
  <c r="M103"/>
  <c r="M11"/>
  <c r="M15"/>
  <c r="M19"/>
  <c r="M23"/>
  <c r="M27"/>
  <c r="M31"/>
  <c r="M35"/>
  <c r="M39"/>
  <c r="M43"/>
  <c r="M47"/>
  <c r="M51"/>
  <c r="M55"/>
  <c r="M59"/>
  <c r="M63"/>
  <c r="M67"/>
  <c r="M71"/>
  <c r="M75"/>
  <c r="M79"/>
  <c r="M83"/>
  <c r="M87"/>
  <c r="M91"/>
  <c r="M95"/>
  <c r="M99"/>
  <c r="M104"/>
  <c r="M108"/>
  <c r="M112"/>
  <c r="M116"/>
  <c r="M120"/>
  <c r="M124"/>
  <c r="M128"/>
  <c r="M132"/>
  <c r="M136"/>
  <c r="M140"/>
  <c r="M144"/>
  <c r="M148"/>
  <c r="M152"/>
  <c r="M156"/>
  <c r="M160"/>
  <c r="M164"/>
  <c r="M168"/>
  <c r="M172"/>
  <c r="M176"/>
  <c r="M180"/>
  <c r="M184"/>
  <c r="M188"/>
  <c r="M192"/>
  <c r="M106"/>
  <c r="Z106" s="1"/>
  <c r="M110"/>
  <c r="M114"/>
  <c r="M118"/>
  <c r="M122"/>
  <c r="M126"/>
  <c r="M130"/>
  <c r="M134"/>
  <c r="M138"/>
  <c r="M142"/>
  <c r="M146"/>
  <c r="M150"/>
  <c r="M154"/>
  <c r="M158"/>
  <c r="M162"/>
  <c r="M166"/>
  <c r="M170"/>
  <c r="M174"/>
  <c r="M178"/>
  <c r="M182"/>
  <c r="M186"/>
  <c r="M190"/>
  <c r="M194"/>
  <c r="H105"/>
  <c r="H109"/>
  <c r="H113"/>
  <c r="H117"/>
  <c r="H121"/>
  <c r="H125"/>
  <c r="H129"/>
  <c r="H133"/>
  <c r="H137"/>
  <c r="H141"/>
  <c r="H145"/>
  <c r="H149"/>
  <c r="H153"/>
  <c r="H157"/>
  <c r="H161"/>
  <c r="H165"/>
  <c r="H169"/>
  <c r="H173"/>
  <c r="H177"/>
  <c r="H181"/>
  <c r="H185"/>
  <c r="H189"/>
  <c r="H193"/>
  <c r="M9"/>
  <c r="M13"/>
  <c r="M17"/>
  <c r="M21"/>
  <c r="M25"/>
  <c r="M29"/>
  <c r="M33"/>
  <c r="M37"/>
  <c r="M41"/>
  <c r="M45"/>
  <c r="M49"/>
  <c r="M53"/>
  <c r="M57"/>
  <c r="M61"/>
  <c r="M65"/>
  <c r="M69"/>
  <c r="M73"/>
  <c r="M77"/>
  <c r="M81"/>
  <c r="M85"/>
  <c r="M89"/>
  <c r="M93"/>
  <c r="M97"/>
  <c r="M101"/>
  <c r="M6"/>
  <c r="Z6" s="1"/>
  <c r="M196"/>
  <c r="M200"/>
  <c r="M204"/>
  <c r="M208"/>
  <c r="M212"/>
  <c r="M216"/>
  <c r="M220"/>
  <c r="M224"/>
  <c r="M228"/>
  <c r="M232"/>
  <c r="M236"/>
  <c r="M240"/>
  <c r="M244"/>
  <c r="M248"/>
  <c r="M252"/>
  <c r="M256"/>
  <c r="M260"/>
  <c r="M198"/>
  <c r="M202"/>
  <c r="M206"/>
  <c r="M210"/>
  <c r="M214"/>
  <c r="M218"/>
  <c r="M222"/>
  <c r="M226"/>
  <c r="M230"/>
  <c r="M234"/>
  <c r="M238"/>
  <c r="M242"/>
  <c r="M246"/>
  <c r="M250"/>
  <c r="M254"/>
  <c r="M258"/>
  <c r="M262"/>
  <c r="H13"/>
  <c r="H17"/>
  <c r="H21"/>
  <c r="H25"/>
  <c r="H29"/>
  <c r="H33"/>
  <c r="H37"/>
  <c r="H41"/>
  <c r="H45"/>
  <c r="H49"/>
  <c r="H53"/>
  <c r="H57"/>
  <c r="H61"/>
  <c r="H65"/>
  <c r="H69"/>
  <c r="H73"/>
  <c r="H77"/>
  <c r="H81"/>
  <c r="H85"/>
  <c r="H89"/>
  <c r="H93"/>
  <c r="H97"/>
  <c r="H101"/>
  <c r="H10"/>
  <c r="H14"/>
  <c r="H18"/>
  <c r="H22"/>
  <c r="H26"/>
  <c r="H30"/>
  <c r="H34"/>
  <c r="H38"/>
  <c r="H42"/>
  <c r="H46"/>
  <c r="H50"/>
  <c r="H54"/>
  <c r="H58"/>
  <c r="H62"/>
  <c r="H66"/>
  <c r="H70"/>
  <c r="H74"/>
  <c r="H78"/>
  <c r="H82"/>
  <c r="H86"/>
  <c r="H90"/>
  <c r="H94"/>
  <c r="H98"/>
  <c r="H102"/>
  <c r="H7"/>
  <c r="H11"/>
  <c r="H15"/>
  <c r="H19"/>
  <c r="H23"/>
  <c r="H27"/>
  <c r="H31"/>
  <c r="H35"/>
  <c r="H39"/>
  <c r="H43"/>
  <c r="H47"/>
  <c r="H51"/>
  <c r="H55"/>
  <c r="H59"/>
  <c r="H63"/>
  <c r="H67"/>
  <c r="H71"/>
  <c r="H75"/>
  <c r="H79"/>
  <c r="H83"/>
  <c r="H87"/>
  <c r="H91"/>
  <c r="H95"/>
  <c r="H99"/>
  <c r="H103"/>
  <c r="H196"/>
  <c r="H200"/>
  <c r="H204"/>
  <c r="H208"/>
  <c r="H212"/>
  <c r="H216"/>
  <c r="H220"/>
  <c r="H224"/>
  <c r="H228"/>
  <c r="H232"/>
  <c r="H236"/>
  <c r="H240"/>
  <c r="H244"/>
  <c r="H248"/>
  <c r="H252"/>
  <c r="H256"/>
  <c r="H260"/>
  <c r="H198"/>
  <c r="H202"/>
  <c r="H206"/>
  <c r="H210"/>
  <c r="H214"/>
  <c r="H218"/>
  <c r="H222"/>
  <c r="H226"/>
  <c r="H230"/>
  <c r="H234"/>
  <c r="H238"/>
  <c r="H242"/>
  <c r="H246"/>
  <c r="H250"/>
  <c r="H254"/>
  <c r="H258"/>
  <c r="H262"/>
  <c r="M4"/>
  <c r="M8"/>
  <c r="M10"/>
  <c r="Z10" s="1"/>
  <c r="M14"/>
  <c r="M18"/>
  <c r="M22"/>
  <c r="M26"/>
  <c r="Z26" s="1"/>
  <c r="M30"/>
  <c r="M34"/>
  <c r="M38"/>
  <c r="M42"/>
  <c r="Z42" s="1"/>
  <c r="M46"/>
  <c r="M50"/>
  <c r="M54"/>
  <c r="M58"/>
  <c r="Z58" s="1"/>
  <c r="M62"/>
  <c r="M66"/>
  <c r="M70"/>
  <c r="M74"/>
  <c r="Z74" s="1"/>
  <c r="M78"/>
  <c r="M82"/>
  <c r="M86"/>
  <c r="M90"/>
  <c r="Z90" s="1"/>
  <c r="M94"/>
  <c r="Z94" s="1"/>
  <c r="M98"/>
  <c r="M102"/>
  <c r="H4"/>
  <c r="H9"/>
  <c r="H104"/>
  <c r="H108"/>
  <c r="H112"/>
  <c r="H116"/>
  <c r="H120"/>
  <c r="H124"/>
  <c r="H128"/>
  <c r="H132"/>
  <c r="H136"/>
  <c r="H140"/>
  <c r="H144"/>
  <c r="H148"/>
  <c r="H152"/>
  <c r="H156"/>
  <c r="H160"/>
  <c r="H164"/>
  <c r="H168"/>
  <c r="H172"/>
  <c r="H176"/>
  <c r="H180"/>
  <c r="H184"/>
  <c r="H188"/>
  <c r="H192"/>
  <c r="H110"/>
  <c r="H114"/>
  <c r="H118"/>
  <c r="H122"/>
  <c r="H126"/>
  <c r="H130"/>
  <c r="H134"/>
  <c r="H138"/>
  <c r="H142"/>
  <c r="H146"/>
  <c r="H150"/>
  <c r="H154"/>
  <c r="H158"/>
  <c r="H162"/>
  <c r="H166"/>
  <c r="H170"/>
  <c r="H174"/>
  <c r="H178"/>
  <c r="H182"/>
  <c r="H186"/>
  <c r="H190"/>
  <c r="H194"/>
  <c r="M5"/>
  <c r="Z5" s="1"/>
  <c r="M105"/>
  <c r="M109"/>
  <c r="Z109" s="1"/>
  <c r="M113"/>
  <c r="Z113" s="1"/>
  <c r="M117"/>
  <c r="M121"/>
  <c r="M125"/>
  <c r="Z125" s="1"/>
  <c r="M129"/>
  <c r="Z129" s="1"/>
  <c r="M133"/>
  <c r="M137"/>
  <c r="M141"/>
  <c r="Z141" s="1"/>
  <c r="M145"/>
  <c r="Z145" s="1"/>
  <c r="M149"/>
  <c r="M153"/>
  <c r="M157"/>
  <c r="Z157" s="1"/>
  <c r="M161"/>
  <c r="Z161" s="1"/>
  <c r="M165"/>
  <c r="M169"/>
  <c r="M173"/>
  <c r="Z173" s="1"/>
  <c r="M177"/>
  <c r="Z177" s="1"/>
  <c r="M181"/>
  <c r="M185"/>
  <c r="M189"/>
  <c r="Z189" s="1"/>
  <c r="M193"/>
  <c r="Z193" s="1"/>
  <c r="M197"/>
  <c r="M201"/>
  <c r="M205"/>
  <c r="M209"/>
  <c r="M213"/>
  <c r="M217"/>
  <c r="M221"/>
  <c r="M225"/>
  <c r="M229"/>
  <c r="M233"/>
  <c r="M237"/>
  <c r="M241"/>
  <c r="M245"/>
  <c r="M249"/>
  <c r="M253"/>
  <c r="M257"/>
  <c r="M261"/>
  <c r="H197"/>
  <c r="H201"/>
  <c r="H205"/>
  <c r="H209"/>
  <c r="H213"/>
  <c r="H217"/>
  <c r="H221"/>
  <c r="H225"/>
  <c r="H229"/>
  <c r="H233"/>
  <c r="H237"/>
  <c r="H241"/>
  <c r="H245"/>
  <c r="H249"/>
  <c r="H253"/>
  <c r="H257"/>
  <c r="H261"/>
  <c r="Z98" l="1"/>
  <c r="Z82"/>
  <c r="Z66"/>
  <c r="Z50"/>
  <c r="Z34"/>
  <c r="Z18"/>
  <c r="Z2"/>
  <c r="Z181"/>
  <c r="Z165"/>
  <c r="Z149"/>
  <c r="Z133"/>
  <c r="Z117"/>
  <c r="Z7"/>
  <c r="Z102"/>
  <c r="Z86"/>
  <c r="Z70"/>
  <c r="Z54"/>
  <c r="Z38"/>
  <c r="Z22"/>
  <c r="Z8"/>
  <c r="Z185"/>
  <c r="Z169"/>
  <c r="Z153"/>
  <c r="Z137"/>
  <c r="Z121"/>
  <c r="Z105"/>
  <c r="Z78"/>
  <c r="Z62"/>
  <c r="Z46"/>
  <c r="Z30"/>
  <c r="Z14"/>
  <c r="Z3"/>
  <c r="Z261"/>
  <c r="Z245"/>
  <c r="Z229"/>
  <c r="Z213"/>
  <c r="Z197"/>
  <c r="Z262"/>
  <c r="Z246"/>
  <c r="Z230"/>
  <c r="Z214"/>
  <c r="Z198"/>
  <c r="Z248"/>
  <c r="Z232"/>
  <c r="Z216"/>
  <c r="Z200"/>
  <c r="Z97"/>
  <c r="Z81"/>
  <c r="Z65"/>
  <c r="Z49"/>
  <c r="Z33"/>
  <c r="Z17"/>
  <c r="Z186"/>
  <c r="Z170"/>
  <c r="Z154"/>
  <c r="Z138"/>
  <c r="Z122"/>
  <c r="Z180"/>
  <c r="Z164"/>
  <c r="Z148"/>
  <c r="Z132"/>
  <c r="Z116"/>
  <c r="Z99"/>
  <c r="Z83"/>
  <c r="Z67"/>
  <c r="Z51"/>
  <c r="Z35"/>
  <c r="Z19"/>
  <c r="Z249"/>
  <c r="Z233"/>
  <c r="Z217"/>
  <c r="Z201"/>
  <c r="Z250"/>
  <c r="Z234"/>
  <c r="Z218"/>
  <c r="Z202"/>
  <c r="Z252"/>
  <c r="Z236"/>
  <c r="Z220"/>
  <c r="Z204"/>
  <c r="Z101"/>
  <c r="Z85"/>
  <c r="Z69"/>
  <c r="Z53"/>
  <c r="Z37"/>
  <c r="Z21"/>
  <c r="Z190"/>
  <c r="Z174"/>
  <c r="Z158"/>
  <c r="Z142"/>
  <c r="Z126"/>
  <c r="Z110"/>
  <c r="Z184"/>
  <c r="Z168"/>
  <c r="Z152"/>
  <c r="Z136"/>
  <c r="Z120"/>
  <c r="Z104"/>
  <c r="Z87"/>
  <c r="Z71"/>
  <c r="Z55"/>
  <c r="Z39"/>
  <c r="Z23"/>
  <c r="Z103"/>
  <c r="Z253"/>
  <c r="Z237"/>
  <c r="Z221"/>
  <c r="Z205"/>
  <c r="Z254"/>
  <c r="Z238"/>
  <c r="Z222"/>
  <c r="Z206"/>
  <c r="Z256"/>
  <c r="Z240"/>
  <c r="Z224"/>
  <c r="Z208"/>
  <c r="Z89"/>
  <c r="Z73"/>
  <c r="Z57"/>
  <c r="Z41"/>
  <c r="Z25"/>
  <c r="Z9"/>
  <c r="Z194"/>
  <c r="Z178"/>
  <c r="Z162"/>
  <c r="Z146"/>
  <c r="Z130"/>
  <c r="Z114"/>
  <c r="Z188"/>
  <c r="Z172"/>
  <c r="Z156"/>
  <c r="Z140"/>
  <c r="Z124"/>
  <c r="Z108"/>
  <c r="Z91"/>
  <c r="Z75"/>
  <c r="Z59"/>
  <c r="Z43"/>
  <c r="Z27"/>
  <c r="Z11"/>
  <c r="Z257"/>
  <c r="Z241"/>
  <c r="Z225"/>
  <c r="Z209"/>
  <c r="Z4"/>
  <c r="Z258"/>
  <c r="Z242"/>
  <c r="Z226"/>
  <c r="Z210"/>
  <c r="Z260"/>
  <c r="Z244"/>
  <c r="Z228"/>
  <c r="Z212"/>
  <c r="Z196"/>
  <c r="Z93"/>
  <c r="Z77"/>
  <c r="Z61"/>
  <c r="Z45"/>
  <c r="Z29"/>
  <c r="Z13"/>
  <c r="Z182"/>
  <c r="Z166"/>
  <c r="Z150"/>
  <c r="Z134"/>
  <c r="Z118"/>
  <c r="Z192"/>
  <c r="Z176"/>
  <c r="Z160"/>
  <c r="Z144"/>
  <c r="Z128"/>
  <c r="Z112"/>
  <c r="Z95"/>
  <c r="Z79"/>
  <c r="Z63"/>
  <c r="Z47"/>
  <c r="Z31"/>
  <c r="Z15"/>
</calcChain>
</file>

<file path=xl/comments1.xml><?xml version="1.0" encoding="utf-8"?>
<comments xmlns="http://schemas.openxmlformats.org/spreadsheetml/2006/main">
  <authors>
    <author>Raúl Ecay</author>
  </authors>
  <commentList>
    <comment ref="A1" authorId="0">
      <text>
        <r>
          <rPr>
            <b/>
            <sz val="8"/>
            <color indexed="81"/>
            <rFont val="Tahoma"/>
            <family val="2"/>
          </rPr>
          <t>Raúl Ecay:</t>
        </r>
        <r>
          <rPr>
            <sz val="8"/>
            <color indexed="81"/>
            <rFont val="Tahoma"/>
            <family val="2"/>
          </rPr>
          <t xml:space="preserve">
Hoja que lee los levantamientos en las Hojas Albergues, VMVDU, Asistencia Alimentaria e Instituciones. Esta hoja es la que sirve de base para las tablas dinámicas que facilitan las estadísticas y Análisis. </t>
        </r>
      </text>
    </comment>
    <comment ref="B2" authorId="0">
      <text>
        <r>
          <rPr>
            <b/>
            <sz val="8"/>
            <color indexed="81"/>
            <rFont val="Tahoma"/>
            <family val="2"/>
          </rPr>
          <t>Raúl Ecay:</t>
        </r>
        <r>
          <rPr>
            <sz val="8"/>
            <color indexed="81"/>
            <rFont val="Tahoma"/>
            <family val="2"/>
          </rPr>
          <t xml:space="preserve">
Listado de todas las municipalidades de El Salvador
</t>
        </r>
      </text>
    </comment>
    <comment ref="C2" authorId="0">
      <text>
        <r>
          <rPr>
            <b/>
            <sz val="8"/>
            <color indexed="81"/>
            <rFont val="Tahoma"/>
            <family val="2"/>
          </rPr>
          <t>Raúl Ecay:</t>
        </r>
        <r>
          <rPr>
            <sz val="8"/>
            <color indexed="81"/>
            <rFont val="Tahoma"/>
            <family val="2"/>
          </rPr>
          <t xml:space="preserve">
Código de Municipalidad</t>
        </r>
      </text>
    </comment>
    <comment ref="D2" authorId="0">
      <text>
        <r>
          <rPr>
            <b/>
            <sz val="8"/>
            <color indexed="81"/>
            <rFont val="Tahoma"/>
            <family val="2"/>
          </rPr>
          <t>Raúl Ecay:</t>
        </r>
        <r>
          <rPr>
            <sz val="8"/>
            <color indexed="81"/>
            <rFont val="Tahoma"/>
            <family val="2"/>
          </rPr>
          <t xml:space="preserve">
La función Buscarv se encarga de buscar el Valor levantamientos del municipio con el código enla Celda C2 dentro del nombre Albergues que corresponde a los datos en la hoja Albergues</t>
        </r>
      </text>
    </comment>
    <comment ref="E2" authorId="0">
      <text>
        <r>
          <rPr>
            <b/>
            <sz val="8"/>
            <color indexed="81"/>
            <rFont val="Tahoma"/>
            <family val="2"/>
          </rPr>
          <t>Raúl Ecay:</t>
        </r>
        <r>
          <rPr>
            <sz val="8"/>
            <color indexed="81"/>
            <rFont val="Tahoma"/>
            <family val="2"/>
          </rPr>
          <t xml:space="preserve">
La función Buscarv se encarga de buscar el Valor las viviendas destruidas del municipio con el código en la Celda C2 dentro del nombre Albergues que corresponde a los datos en la hoja Albergues</t>
        </r>
      </text>
    </comment>
    <comment ref="F2" authorId="0">
      <text>
        <r>
          <rPr>
            <b/>
            <sz val="8"/>
            <color indexed="81"/>
            <rFont val="Tahoma"/>
            <family val="2"/>
          </rPr>
          <t>Raúl Ecay:</t>
        </r>
        <r>
          <rPr>
            <sz val="8"/>
            <color indexed="81"/>
            <rFont val="Tahoma"/>
            <family val="2"/>
          </rPr>
          <t xml:space="preserve">
La función Buscarv se encarga de buscar el Valor las viviendas dañadas del municipio con el código en la Celda C2 dentro del nombre Albergues que corresponde a los datos en la hoja Albergues</t>
        </r>
      </text>
    </comment>
    <comment ref="G2" authorId="0">
      <text>
        <r>
          <rPr>
            <b/>
            <sz val="8"/>
            <color indexed="81"/>
            <rFont val="Tahoma"/>
            <family val="2"/>
          </rPr>
          <t>Raúl Ecay:</t>
        </r>
        <r>
          <rPr>
            <sz val="8"/>
            <color indexed="81"/>
            <rFont val="Tahoma"/>
            <family val="2"/>
          </rPr>
          <t xml:space="preserve">
La función Buscarv se encarga de buscar el Valor las viviendas En 
riesgo del municipio con el código en la Celda C2 dentro del nombre Albergues que corresponde a los datos en la hoja Albergues</t>
        </r>
      </text>
    </comment>
    <comment ref="H2" authorId="0">
      <text>
        <r>
          <rPr>
            <b/>
            <sz val="8"/>
            <color indexed="81"/>
            <rFont val="Tahoma"/>
            <family val="2"/>
          </rPr>
          <t>Raúl Ecay:</t>
        </r>
        <r>
          <rPr>
            <sz val="8"/>
            <color indexed="81"/>
            <rFont val="Tahoma"/>
            <family val="2"/>
          </rPr>
          <t xml:space="preserve">
Suma las viviedas dañadas y en Riesgo</t>
        </r>
      </text>
    </comment>
    <comment ref="I2" authorId="0">
      <text>
        <r>
          <rPr>
            <b/>
            <sz val="8"/>
            <color indexed="81"/>
            <rFont val="Tahoma"/>
            <family val="2"/>
          </rPr>
          <t>Raúl Ecay:</t>
        </r>
        <r>
          <rPr>
            <sz val="8"/>
            <color indexed="81"/>
            <rFont val="Tahoma"/>
            <family val="2"/>
          </rPr>
          <t xml:space="preserve">
Lo mismo que D2 pero busca en el Nombre VMVDU que corresponde a los levantamientos del VMVDU en la hoja del mismo nombre.</t>
        </r>
      </text>
    </comment>
    <comment ref="N2" authorId="0">
      <text>
        <r>
          <rPr>
            <b/>
            <sz val="8"/>
            <color indexed="81"/>
            <rFont val="Tahoma"/>
            <family val="2"/>
          </rPr>
          <t>Raúl Ecay:</t>
        </r>
        <r>
          <rPr>
            <sz val="8"/>
            <color indexed="81"/>
            <rFont val="Tahoma"/>
            <family val="2"/>
          </rPr>
          <t xml:space="preserve">
Lo mismo que D2 pero busca en el Nombre Asistencia que corresponde a los levantamientos del sector de Asistencia Alimentaria en la hoja AsistenciaAlimentaria.</t>
        </r>
      </text>
    </comment>
    <comment ref="Q2" authorId="0">
      <text>
        <r>
          <rPr>
            <b/>
            <sz val="8"/>
            <color indexed="81"/>
            <rFont val="Tahoma"/>
            <family val="2"/>
          </rPr>
          <t>Raúl Ecay:</t>
        </r>
        <r>
          <rPr>
            <sz val="8"/>
            <color indexed="81"/>
            <rFont val="Tahoma"/>
            <family val="2"/>
          </rPr>
          <t xml:space="preserve">
Lo mismo que D2 pero busca en el Nombre Inst ituciones que corresponde a los levantamientos del sector de de Alojamiento en la hoja Instituciones.</t>
        </r>
      </text>
    </comment>
    <comment ref="T2" authorId="0">
      <text>
        <r>
          <rPr>
            <b/>
            <sz val="8"/>
            <color indexed="81"/>
            <rFont val="Tahoma"/>
            <family val="2"/>
          </rPr>
          <t>Raúl Ecay:</t>
        </r>
        <r>
          <rPr>
            <sz val="8"/>
            <color indexed="81"/>
            <rFont val="Tahoma"/>
            <family val="2"/>
          </rPr>
          <t xml:space="preserve">
En la columna I de la Hoja Codigos se encuentran lós códigos de todos los levantamientos. BuscarV busca el código y si lo encuentra lo incluye, sino inserta un #N/A que nos dice ue no ha sido Evaluado. Esto nos valdrá para poder filtrar en las Tablas dinámicas.
En caso de incluir un nuevo levantamiento en cualquiera de las hojas Abergue, VMVDU, AsistenciaAlimentaria y/o Instituciones es necesario copiar el código de Municipalidad en la Celda libre inminente inferior al último código y editar la formula para aumentar el rango de busqueda.</t>
        </r>
      </text>
    </comment>
    <comment ref="U2" authorId="0">
      <text>
        <r>
          <rPr>
            <b/>
            <sz val="8"/>
            <color indexed="81"/>
            <rFont val="Tahoma"/>
            <family val="2"/>
          </rPr>
          <t>Raúl Ecay:</t>
        </r>
        <r>
          <rPr>
            <sz val="8"/>
            <color indexed="81"/>
            <rFont val="Tahoma"/>
            <family val="2"/>
          </rPr>
          <t xml:space="preserve">
BuscarV localiza el Codigo de Municipaidad en el entre los levantamientos de Albergues y si hay de esta municipalidad asigna el código, sino añade un #N/A.</t>
        </r>
      </text>
    </comment>
    <comment ref="V2" authorId="0">
      <text>
        <r>
          <rPr>
            <b/>
            <sz val="8"/>
            <color indexed="81"/>
            <rFont val="Tahoma"/>
            <family val="2"/>
          </rPr>
          <t>Raúl Ecay:</t>
        </r>
        <r>
          <rPr>
            <sz val="8"/>
            <color indexed="81"/>
            <rFont val="Tahoma"/>
            <family val="2"/>
          </rPr>
          <t xml:space="preserve">
BuscarV localiza el Codigo de Municipaidad en el entre los levantamientos del VMVDU y si hay de esta municipalidad asigna el código, sino añade un #N/A.</t>
        </r>
      </text>
    </comment>
    <comment ref="X2" authorId="0">
      <text>
        <r>
          <rPr>
            <b/>
            <sz val="8"/>
            <color indexed="81"/>
            <rFont val="Tahoma"/>
            <family val="2"/>
          </rPr>
          <t>Raúl Ecay:</t>
        </r>
        <r>
          <rPr>
            <sz val="8"/>
            <color indexed="81"/>
            <rFont val="Tahoma"/>
            <family val="2"/>
          </rPr>
          <t xml:space="preserve">
BuscarV localiza el Codigo de Municipaidad en el entre los levantamientos del Sector de Asistencia Alimentaria y si hay de esta municipalidad asigna el código, sino añade un #N/A.</t>
        </r>
      </text>
    </comment>
    <comment ref="Y2" authorId="0">
      <text>
        <r>
          <rPr>
            <b/>
            <sz val="8"/>
            <color indexed="81"/>
            <rFont val="Tahoma"/>
            <family val="2"/>
          </rPr>
          <t>Raúl Ecay:</t>
        </r>
        <r>
          <rPr>
            <sz val="8"/>
            <color indexed="81"/>
            <rFont val="Tahoma"/>
            <family val="2"/>
          </rPr>
          <t xml:space="preserve">
BuscarV localiza el Codigo de Municipaidad en el entre le listado de Protección Civil de Municipalidades más afectadas y si hay de esta municipalidad asigna el código, sino añade un #N/A.</t>
        </r>
      </text>
    </comment>
    <comment ref="Z2" authorId="0">
      <text>
        <r>
          <rPr>
            <b/>
            <sz val="8"/>
            <color indexed="81"/>
            <rFont val="Tahoma"/>
            <family val="2"/>
          </rPr>
          <t>Raúl Ecay:</t>
        </r>
        <r>
          <rPr>
            <sz val="8"/>
            <color indexed="81"/>
            <rFont val="Tahoma"/>
            <family val="2"/>
          </rPr>
          <t xml:space="preserve">
Resta las cifras Riesgo mas dañadas de Albergues a las del VMVDU para localizar aquellas en las que hay diferencias.</t>
        </r>
      </text>
    </comment>
  </commentList>
</comments>
</file>

<file path=xl/comments2.xml><?xml version="1.0" encoding="utf-8"?>
<comments xmlns="http://schemas.openxmlformats.org/spreadsheetml/2006/main">
  <authors>
    <author>Raúl Ecay</author>
  </authors>
  <commentList>
    <comment ref="A10" authorId="0">
      <text>
        <r>
          <rPr>
            <b/>
            <sz val="8"/>
            <color indexed="81"/>
            <rFont val="Tahoma"/>
            <family val="2"/>
          </rPr>
          <t>Raúl Ecay:</t>
        </r>
        <r>
          <rPr>
            <sz val="8"/>
            <color indexed="81"/>
            <rFont val="Tahoma"/>
            <family val="2"/>
          </rPr>
          <t xml:space="preserve">
Tabla dianamica para trabajo con los datos según se requiera</t>
        </r>
      </text>
    </comment>
  </commentList>
</comments>
</file>

<file path=xl/comments3.xml><?xml version="1.0" encoding="utf-8"?>
<comments xmlns="http://schemas.openxmlformats.org/spreadsheetml/2006/main">
  <authors>
    <author>Raúl Ecay</author>
  </authors>
  <commentList>
    <comment ref="A6" authorId="0">
      <text>
        <r>
          <rPr>
            <b/>
            <sz val="8"/>
            <color indexed="81"/>
            <rFont val="Tahoma"/>
            <family val="2"/>
          </rPr>
          <t>Raúl Ecay:</t>
        </r>
        <r>
          <rPr>
            <sz val="8"/>
            <color indexed="81"/>
            <rFont val="Tahoma"/>
            <family val="2"/>
          </rPr>
          <t xml:space="preserve">
Extraido de Analisis aplicando filtros a Asistencia y VMVDU seleccionando todos los valores menos #N/A. 
Eliminado Jiquilisco </t>
        </r>
      </text>
    </comment>
  </commentList>
</comments>
</file>

<file path=xl/comments4.xml><?xml version="1.0" encoding="utf-8"?>
<comments xmlns="http://schemas.openxmlformats.org/spreadsheetml/2006/main">
  <authors>
    <author>Raúl Ecay</author>
  </authors>
  <commentList>
    <comment ref="A4" authorId="0">
      <text>
        <r>
          <rPr>
            <b/>
            <sz val="8"/>
            <color indexed="81"/>
            <rFont val="Tahoma"/>
            <family val="2"/>
          </rPr>
          <t>Raúl Ecay:</t>
        </r>
        <r>
          <rPr>
            <sz val="8"/>
            <color indexed="81"/>
            <rFont val="Tahoma"/>
            <family val="2"/>
          </rPr>
          <t xml:space="preserve">
Filtrado en Albergue y VMVDU seleccionando todos menos #N/A. </t>
        </r>
      </text>
    </comment>
  </commentList>
</comments>
</file>

<file path=xl/comments5.xml><?xml version="1.0" encoding="utf-8"?>
<comments xmlns="http://schemas.openxmlformats.org/spreadsheetml/2006/main">
  <authors>
    <author>Raúl Ecay</author>
  </authors>
  <commentList>
    <comment ref="A2" authorId="0">
      <text>
        <r>
          <rPr>
            <b/>
            <sz val="8"/>
            <color indexed="81"/>
            <rFont val="Tahoma"/>
            <family val="2"/>
          </rPr>
          <t>Raúl Ecay:</t>
        </r>
        <r>
          <rPr>
            <sz val="8"/>
            <color indexed="81"/>
            <rFont val="Tahoma"/>
            <family val="2"/>
          </rPr>
          <t xml:space="preserve">
Filtrado en Asistencia y en Instituciones aceptando todos los valores menos #N/A</t>
        </r>
      </text>
    </comment>
  </commentList>
</comments>
</file>

<file path=xl/comments6.xml><?xml version="1.0" encoding="utf-8"?>
<comments xmlns="http://schemas.openxmlformats.org/spreadsheetml/2006/main">
  <authors>
    <author>Raúl Ecay</author>
  </authors>
  <commentList>
    <comment ref="B1" authorId="0">
      <text>
        <r>
          <rPr>
            <b/>
            <sz val="8"/>
            <color indexed="81"/>
            <rFont val="Tahoma"/>
            <family val="2"/>
          </rPr>
          <t>Raúl Ecay:</t>
        </r>
        <r>
          <rPr>
            <sz val="8"/>
            <color indexed="81"/>
            <rFont val="Tahoma"/>
            <family val="2"/>
          </rPr>
          <t xml:space="preserve">
Al filtrar los #N/A seleccionamos sólo los No Evaluados</t>
        </r>
      </text>
    </comment>
    <comment ref="B2" authorId="0">
      <text>
        <r>
          <rPr>
            <b/>
            <sz val="8"/>
            <color indexed="81"/>
            <rFont val="Tahoma"/>
            <family val="2"/>
          </rPr>
          <t>Raúl Ecay:</t>
        </r>
        <r>
          <rPr>
            <sz val="8"/>
            <color indexed="81"/>
            <rFont val="Tahoma"/>
            <family val="2"/>
          </rPr>
          <t xml:space="preserve">
Seleccionamos todos los códigos menos #N/A. De esta forma tendremos como resultado de los dos filtros, las municipalidades que están en la lista de Mas afectados y no han sido evaluados.</t>
        </r>
      </text>
    </comment>
  </commentList>
</comments>
</file>

<file path=xl/comments7.xml><?xml version="1.0" encoding="utf-8"?>
<comments xmlns="http://schemas.openxmlformats.org/spreadsheetml/2006/main">
  <authors>
    <author>Raúl Ecay</author>
  </authors>
  <commentList>
    <comment ref="A5" authorId="0">
      <text>
        <r>
          <rPr>
            <b/>
            <sz val="8"/>
            <color indexed="81"/>
            <rFont val="Tahoma"/>
            <family val="2"/>
          </rPr>
          <t>Raúl Ecay:</t>
        </r>
        <r>
          <rPr>
            <sz val="8"/>
            <color indexed="81"/>
            <rFont val="Tahoma"/>
            <family val="2"/>
          </rPr>
          <t xml:space="preserve">
Lista realizada de forma manual con copiar y pegar.
En la tabla dinamica de Analisis primero filtramos solo por Asistencia, todos activos menos #N/A.
Para calcular los del VMVDU que no estan en Asistencia cambiamos en filtro de Asistencia a seleccionar sólo l# N/A y en el VMVDU todos menos #N/A.
Por ultimo cambiamos en Filtro de VMVDU a solo los #N/A y en instituciones todos menos #N/A. 
Los colores se han asignado de forma manual.</t>
        </r>
      </text>
    </comment>
  </commentList>
</comments>
</file>

<file path=xl/comments8.xml><?xml version="1.0" encoding="utf-8"?>
<comments xmlns="http://schemas.openxmlformats.org/spreadsheetml/2006/main">
  <authors>
    <author>Raúl Ecay</author>
  </authors>
  <commentList>
    <comment ref="A1" authorId="0">
      <text>
        <r>
          <rPr>
            <b/>
            <sz val="8"/>
            <color indexed="81"/>
            <rFont val="Tahoma"/>
            <family val="2"/>
          </rPr>
          <t>Raúl Ecay:</t>
        </r>
        <r>
          <rPr>
            <sz val="8"/>
            <color indexed="81"/>
            <rFont val="Tahoma"/>
            <family val="2"/>
          </rPr>
          <t xml:space="preserve">
Hoja para trabajo, libre de modificar</t>
        </r>
      </text>
    </comment>
  </commentList>
</comments>
</file>

<file path=xl/comments9.xml><?xml version="1.0" encoding="utf-8"?>
<comments xmlns="http://schemas.openxmlformats.org/spreadsheetml/2006/main">
  <authors>
    <author>Raúl Ecay</author>
  </authors>
  <commentList>
    <comment ref="A1" authorId="0">
      <text>
        <r>
          <rPr>
            <b/>
            <sz val="8"/>
            <color indexed="81"/>
            <rFont val="Tahoma"/>
            <family val="2"/>
          </rPr>
          <t>Raúl Ecay:</t>
        </r>
        <r>
          <rPr>
            <sz val="8"/>
            <color indexed="81"/>
            <rFont val="Tahoma"/>
            <family val="2"/>
          </rPr>
          <t xml:space="preserve">
Los resultados finales pero con códigos para enlazar a las capas de GIS</t>
        </r>
      </text>
    </comment>
    <comment ref="J1" authorId="0">
      <text>
        <r>
          <rPr>
            <b/>
            <sz val="8"/>
            <color indexed="81"/>
            <rFont val="Tahoma"/>
            <family val="2"/>
          </rPr>
          <t>Raúl Ecay:</t>
        </r>
        <r>
          <rPr>
            <sz val="8"/>
            <color indexed="81"/>
            <rFont val="Tahoma"/>
            <family val="2"/>
          </rPr>
          <t xml:space="preserve">
Tabla Dinamica con el resumen por departamentos. Se limenta de la tabla de la Izquierda</t>
        </r>
      </text>
    </comment>
    <comment ref="A2" authorId="0">
      <text>
        <r>
          <rPr>
            <b/>
            <sz val="8"/>
            <color indexed="81"/>
            <rFont val="Tahoma"/>
            <family val="2"/>
          </rPr>
          <t>Raúl Ecay:</t>
        </r>
        <r>
          <rPr>
            <sz val="8"/>
            <color indexed="81"/>
            <rFont val="Tahoma"/>
            <family val="2"/>
          </rPr>
          <t xml:space="preserve">
Este valor lo toma de la Hoja Evaluaciones de Daños</t>
        </r>
      </text>
    </comment>
    <comment ref="B2" authorId="0">
      <text>
        <r>
          <rPr>
            <b/>
            <sz val="8"/>
            <color indexed="81"/>
            <rFont val="Tahoma"/>
            <family val="2"/>
          </rPr>
          <t>Raúl Ecay:</t>
        </r>
        <r>
          <rPr>
            <sz val="8"/>
            <color indexed="81"/>
            <rFont val="Tahoma"/>
            <family val="2"/>
          </rPr>
          <t xml:space="preserve">
La formula BuscarV localiza el código de Municipalidad</t>
        </r>
      </text>
    </comment>
    <comment ref="C2" authorId="0">
      <text>
        <r>
          <rPr>
            <b/>
            <sz val="8"/>
            <color indexed="81"/>
            <rFont val="Tahoma"/>
            <family val="2"/>
          </rPr>
          <t>Raúl Ecay:</t>
        </r>
        <r>
          <rPr>
            <sz val="8"/>
            <color indexed="81"/>
            <rFont val="Tahoma"/>
            <family val="2"/>
          </rPr>
          <t xml:space="preserve">
LA formula Buscarv extrae los dos primeros dígitos del codigo de Municipalidad que corresponden al departamento.</t>
        </r>
      </text>
    </comment>
    <comment ref="D2" authorId="0">
      <text>
        <r>
          <rPr>
            <b/>
            <sz val="8"/>
            <color indexed="81"/>
            <rFont val="Tahoma"/>
            <family val="2"/>
          </rPr>
          <t>Raúl Ecay:</t>
        </r>
        <r>
          <rPr>
            <sz val="8"/>
            <color indexed="81"/>
            <rFont val="Tahoma"/>
            <family val="2"/>
          </rPr>
          <t xml:space="preserve">
La formula Buscarv localiza el nombre del departamento en función del codigo en C2</t>
        </r>
      </text>
    </comment>
    <comment ref="E2" authorId="0">
      <text>
        <r>
          <rPr>
            <b/>
            <sz val="8"/>
            <color indexed="81"/>
            <rFont val="Tahoma"/>
            <family val="2"/>
          </rPr>
          <t>Raúl Ecay:</t>
        </r>
        <r>
          <rPr>
            <sz val="8"/>
            <color indexed="81"/>
            <rFont val="Tahoma"/>
            <family val="2"/>
          </rPr>
          <t xml:space="preserve">
Formula Buscarv para localizar en el nombre Evaluacion que corresponde a los datos final de daños en la Hoja Evaluacion de Daños.</t>
        </r>
      </text>
    </comment>
    <comment ref="F2" authorId="0">
      <text>
        <r>
          <rPr>
            <b/>
            <sz val="8"/>
            <color indexed="81"/>
            <rFont val="Tahoma"/>
            <family val="2"/>
          </rPr>
          <t>Raúl Ecay:</t>
        </r>
        <r>
          <rPr>
            <sz val="8"/>
            <color indexed="81"/>
            <rFont val="Tahoma"/>
            <family val="2"/>
          </rPr>
          <t xml:space="preserve">
Formula Buscarv para localizar en el nombre Evaluacion que corresponde a los datos final de daños en la Hoja Evaluacion de Daños.</t>
        </r>
      </text>
    </comment>
    <comment ref="G2" authorId="0">
      <text>
        <r>
          <rPr>
            <b/>
            <sz val="8"/>
            <color indexed="81"/>
            <rFont val="Tahoma"/>
            <family val="2"/>
          </rPr>
          <t>Raúl Ecay:</t>
        </r>
        <r>
          <rPr>
            <sz val="8"/>
            <color indexed="81"/>
            <rFont val="Tahoma"/>
            <family val="2"/>
          </rPr>
          <t xml:space="preserve">
Formula Buscarv para localizar en el nombre Evaluacion que corresponde a los datos final de daños en la Hoja Evaluacion de Daños.</t>
        </r>
      </text>
    </comment>
    <comment ref="H2" authorId="0">
      <text>
        <r>
          <rPr>
            <b/>
            <sz val="8"/>
            <color indexed="81"/>
            <rFont val="Tahoma"/>
            <family val="2"/>
          </rPr>
          <t>Raúl Ecay:</t>
        </r>
        <r>
          <rPr>
            <sz val="8"/>
            <color indexed="81"/>
            <rFont val="Tahoma"/>
            <family val="2"/>
          </rPr>
          <t xml:space="preserve">
Formula Buscarv para localizar en el nombre Evaluacion que corresponde a los datos final de daños en la Hoja Evaluacion de Daños.</t>
        </r>
      </text>
    </comment>
  </commentList>
</comments>
</file>

<file path=xl/sharedStrings.xml><?xml version="1.0" encoding="utf-8"?>
<sst xmlns="http://schemas.openxmlformats.org/spreadsheetml/2006/main" count="1967" uniqueCount="683">
  <si>
    <t>Municipalidad</t>
  </si>
  <si>
    <t>Acajutla</t>
  </si>
  <si>
    <t>Apaneca</t>
  </si>
  <si>
    <t>Apopa</t>
  </si>
  <si>
    <t>Armenia</t>
  </si>
  <si>
    <t>Ayutuxtepeque</t>
  </si>
  <si>
    <t>Berlin</t>
  </si>
  <si>
    <t>Cacaopera</t>
  </si>
  <si>
    <t>Caluco</t>
  </si>
  <si>
    <t>Chalchuapa</t>
  </si>
  <si>
    <t>Chirilagua</t>
  </si>
  <si>
    <t>Ciudad Arce</t>
  </si>
  <si>
    <t>Ciudad Barrios</t>
  </si>
  <si>
    <t>Ciudad Delgado</t>
  </si>
  <si>
    <t>coatepeque</t>
  </si>
  <si>
    <t>Conchagua</t>
  </si>
  <si>
    <t>Cuisnahuat</t>
  </si>
  <si>
    <t>El Carmen</t>
  </si>
  <si>
    <t>El Carrizal</t>
  </si>
  <si>
    <t>El Congo</t>
  </si>
  <si>
    <t>El Divisadero</t>
  </si>
  <si>
    <t>El Paisnal</t>
  </si>
  <si>
    <t>Guadalupe</t>
  </si>
  <si>
    <t>Ilopango</t>
  </si>
  <si>
    <t>Jayaque</t>
  </si>
  <si>
    <t>Jicalapa</t>
  </si>
  <si>
    <t>Jiquilisco</t>
  </si>
  <si>
    <t>Juayua</t>
  </si>
  <si>
    <t>Mejicanos</t>
  </si>
  <si>
    <t>Metapan</t>
  </si>
  <si>
    <t>Moncagua</t>
  </si>
  <si>
    <t>Nahuizalco</t>
  </si>
  <si>
    <t>Panchimalco</t>
  </si>
  <si>
    <t>Rosario de Mora</t>
  </si>
  <si>
    <t>Sacacoyo</t>
  </si>
  <si>
    <t>San Juan Opico</t>
  </si>
  <si>
    <t>San Julian</t>
  </si>
  <si>
    <t>San Luis La Herradura</t>
  </si>
  <si>
    <t>San Luis Talpa</t>
  </si>
  <si>
    <t>San Martin</t>
  </si>
  <si>
    <t>San Miguel</t>
  </si>
  <si>
    <t>San Pedro Masahuat</t>
  </si>
  <si>
    <t>San Pedro Nonualco</t>
  </si>
  <si>
    <t>San Pedro Puxtla</t>
  </si>
  <si>
    <t>San Salvador</t>
  </si>
  <si>
    <t>Santa Ana</t>
  </si>
  <si>
    <t>Santa Tecla</t>
  </si>
  <si>
    <t>Santiago Nonualco</t>
  </si>
  <si>
    <t>Santo Tomas</t>
  </si>
  <si>
    <t>Sonsonate</t>
  </si>
  <si>
    <t>Tacuba</t>
  </si>
  <si>
    <t>Tecoluca</t>
  </si>
  <si>
    <t>Yucuaiquin</t>
  </si>
  <si>
    <t>Zacatecoluca</t>
  </si>
  <si>
    <t>Levantamientos</t>
  </si>
  <si>
    <t>Destruidas</t>
  </si>
  <si>
    <t>Dañadas</t>
  </si>
  <si>
    <t>Alto Riesgo</t>
  </si>
  <si>
    <t>Cod1</t>
  </si>
  <si>
    <t>Departamento</t>
  </si>
  <si>
    <t>Cod2</t>
  </si>
  <si>
    <t>AHUACHAPAN</t>
  </si>
  <si>
    <t>SANTA ANA</t>
  </si>
  <si>
    <t>APANECA</t>
  </si>
  <si>
    <t>SONSONATE</t>
  </si>
  <si>
    <t>ATIQUIZAYA</t>
  </si>
  <si>
    <t>CHALATENANGO</t>
  </si>
  <si>
    <t>CONCEPCION DE ATACO</t>
  </si>
  <si>
    <t>LA LIBERTAD</t>
  </si>
  <si>
    <t>EL REFUGIO</t>
  </si>
  <si>
    <t>SAN SALVADOR</t>
  </si>
  <si>
    <t>GUAYMANGO</t>
  </si>
  <si>
    <t>CUSCATLAN</t>
  </si>
  <si>
    <t>JUJUTLA</t>
  </si>
  <si>
    <t>LA PAZ</t>
  </si>
  <si>
    <t>SAN FRANCISCO MENENDEZ</t>
  </si>
  <si>
    <t>CABAÑAS</t>
  </si>
  <si>
    <t>SAN LORENZO</t>
  </si>
  <si>
    <t>SAN VICENTE</t>
  </si>
  <si>
    <t>SAN PEDRO PUXTLA</t>
  </si>
  <si>
    <t>USULUTAN</t>
  </si>
  <si>
    <t>TACUBA</t>
  </si>
  <si>
    <t>SAN MIGUEL</t>
  </si>
  <si>
    <t>TURIN</t>
  </si>
  <si>
    <t>MORAZAN</t>
  </si>
  <si>
    <t>CANDELARIA DE LA FRONTERA</t>
  </si>
  <si>
    <t>LA UNION</t>
  </si>
  <si>
    <t>COATEPEQUE</t>
  </si>
  <si>
    <t>NACIONAL</t>
  </si>
  <si>
    <t>CHALCHUAPA</t>
  </si>
  <si>
    <t>EL CONGO</t>
  </si>
  <si>
    <t>EL PORVENIR</t>
  </si>
  <si>
    <t>MASAHUAT</t>
  </si>
  <si>
    <t>METAPAN</t>
  </si>
  <si>
    <t>SAN ANTONIO PAJONAL</t>
  </si>
  <si>
    <t>SAN SEBASTIAN SALITRILLO</t>
  </si>
  <si>
    <t>SANTA ROSA GUACHIPILIN</t>
  </si>
  <si>
    <t>SANTIAGO DE LA FRONTERA</t>
  </si>
  <si>
    <t>TEXISTEPEQUE</t>
  </si>
  <si>
    <t>ACAJUTLA</t>
  </si>
  <si>
    <t>ARMENIA</t>
  </si>
  <si>
    <t>CALUCO</t>
  </si>
  <si>
    <t>CUISNAHUAT</t>
  </si>
  <si>
    <t>SANTA ISABEL ISHUATAN</t>
  </si>
  <si>
    <t>IZALCO</t>
  </si>
  <si>
    <t>JUAYUA</t>
  </si>
  <si>
    <t>NAHUIZALCO</t>
  </si>
  <si>
    <t>NAHULINGO</t>
  </si>
  <si>
    <t>SALCOATITAN</t>
  </si>
  <si>
    <t>SAN ANTONIO DEL MONTE</t>
  </si>
  <si>
    <t>SAN JULIAN</t>
  </si>
  <si>
    <t>SANTA CATARINA MASAHUAT</t>
  </si>
  <si>
    <t>SANTO DOMINGO DE GUZMAN</t>
  </si>
  <si>
    <t>SONZACATE</t>
  </si>
  <si>
    <t>AGUA CALIENTE</t>
  </si>
  <si>
    <t>ARCATAO</t>
  </si>
  <si>
    <t>AZACUALPA</t>
  </si>
  <si>
    <t>CITALA</t>
  </si>
  <si>
    <t>COMALAPA</t>
  </si>
  <si>
    <t>CONCEPCION QUEZALTEPEQUE</t>
  </si>
  <si>
    <t>DULCE NOMBRE DE MARIA</t>
  </si>
  <si>
    <t>EL CARRIZAL</t>
  </si>
  <si>
    <t>EL PARAISO</t>
  </si>
  <si>
    <t>LA LAGUNA</t>
  </si>
  <si>
    <t>LA PALMA</t>
  </si>
  <si>
    <t>LA REINA</t>
  </si>
  <si>
    <t>LAS VUELTAS</t>
  </si>
  <si>
    <t>NOMBRE DE JESUS</t>
  </si>
  <si>
    <t>NUEVA CONCEPCION</t>
  </si>
  <si>
    <t>NUEVA TRINIDAD</t>
  </si>
  <si>
    <t>OJOS DE AGUA</t>
  </si>
  <si>
    <t>POTONICO</t>
  </si>
  <si>
    <t>SAN ANTONIO DE LA CRUZ</t>
  </si>
  <si>
    <t>SAN ANTONIO LOS RANCHOS</t>
  </si>
  <si>
    <t>SAN FERNANDO</t>
  </si>
  <si>
    <t>SAN FRANCISCO LEMPA</t>
  </si>
  <si>
    <t>SAN FRANCISCO MORAZAN</t>
  </si>
  <si>
    <t>SAN IGNACIO</t>
  </si>
  <si>
    <t>SAN ISIDRO LABRADOR</t>
  </si>
  <si>
    <t>CANCASQUE</t>
  </si>
  <si>
    <t>LAS FLORES</t>
  </si>
  <si>
    <t>SAN LUIS DEL CARMEN</t>
  </si>
  <si>
    <t>SAN MIGUEL DE MERCEDES</t>
  </si>
  <si>
    <t>SAN RAFAEL</t>
  </si>
  <si>
    <t>SANTA RITA</t>
  </si>
  <si>
    <t>TEJUTLA</t>
  </si>
  <si>
    <t>ANTIGUO CUSCATLAN</t>
  </si>
  <si>
    <t>CIUDAD ARCE</t>
  </si>
  <si>
    <t>COLON</t>
  </si>
  <si>
    <t>COMASAGUA</t>
  </si>
  <si>
    <t>CHILTIUPAN</t>
  </si>
  <si>
    <t>HUIZUCAR</t>
  </si>
  <si>
    <t>JAYAQUE</t>
  </si>
  <si>
    <t>JICALAPA</t>
  </si>
  <si>
    <t>NUEVO CUSCATLAN</t>
  </si>
  <si>
    <t>SANTA TECLA</t>
  </si>
  <si>
    <t>QUEZALTEPEQUE</t>
  </si>
  <si>
    <t>SACACOYO</t>
  </si>
  <si>
    <t>SAN JOSE VILLANUEVA</t>
  </si>
  <si>
    <t>SAN JUAN OPICO</t>
  </si>
  <si>
    <t>SAN MATIAS</t>
  </si>
  <si>
    <t>SAN PABLO TACACHICO</t>
  </si>
  <si>
    <t>TAMANIQUE</t>
  </si>
  <si>
    <t>TALNIQUE</t>
  </si>
  <si>
    <t>TEOTEPEQUE</t>
  </si>
  <si>
    <t>TEPECOYO</t>
  </si>
  <si>
    <t>ZARAGOZA</t>
  </si>
  <si>
    <t>AGUILARES</t>
  </si>
  <si>
    <t>APOPA</t>
  </si>
  <si>
    <t>AYUTUXTEPEQUE</t>
  </si>
  <si>
    <t>CUSCATANCINGO</t>
  </si>
  <si>
    <t>EL PAISNAL</t>
  </si>
  <si>
    <t>GUAZAPA</t>
  </si>
  <si>
    <t>ILOPANGO</t>
  </si>
  <si>
    <t>MEJICANOS</t>
  </si>
  <si>
    <t>NEJAPA</t>
  </si>
  <si>
    <t>PANCHIMALCO</t>
  </si>
  <si>
    <t>ROSARIO DE MORA</t>
  </si>
  <si>
    <t>SAN MARCOS</t>
  </si>
  <si>
    <t>SAN MARTIN</t>
  </si>
  <si>
    <t>SANTIAGO TEXACUANGOS</t>
  </si>
  <si>
    <t>SANTO TOMAS</t>
  </si>
  <si>
    <t>SOYAPANGO</t>
  </si>
  <si>
    <t>TONACATEPEQUE</t>
  </si>
  <si>
    <t>CIUDAD DELGADO</t>
  </si>
  <si>
    <t>CANDELARIA</t>
  </si>
  <si>
    <t>COJUTEPEQUE</t>
  </si>
  <si>
    <t>EL CARMEN</t>
  </si>
  <si>
    <t>EL ROSARIO</t>
  </si>
  <si>
    <t>MONTE SAN JUAN</t>
  </si>
  <si>
    <t>ORATORIO DE CONCEPCION</t>
  </si>
  <si>
    <t>SAN BARTOLOME PERULAPIA</t>
  </si>
  <si>
    <t>SAN CRISTOBAL</t>
  </si>
  <si>
    <t>SAN JOSE GUAYABAL</t>
  </si>
  <si>
    <t>SAN PEDRO PERULAPAN</t>
  </si>
  <si>
    <t>SAN RAFAEL CEDROS</t>
  </si>
  <si>
    <t>SAN RAMON</t>
  </si>
  <si>
    <t>SANTA CRUZ ANALQUITO</t>
  </si>
  <si>
    <t>SANTA CRUZ MICHAPA</t>
  </si>
  <si>
    <t>SUCHITOTO</t>
  </si>
  <si>
    <t>TENANCINGO</t>
  </si>
  <si>
    <t>CUYULTITAN</t>
  </si>
  <si>
    <t>JERUSALEN</t>
  </si>
  <si>
    <t>MERCEDES LA CEIBA</t>
  </si>
  <si>
    <t>OLOCUILTA</t>
  </si>
  <si>
    <t>PARAISO DE OSORIO</t>
  </si>
  <si>
    <t>SAN ANTONIO MASAHUAT</t>
  </si>
  <si>
    <t>SAN EMIGDIO</t>
  </si>
  <si>
    <t>SAN FRANCISCO CHINAMECA</t>
  </si>
  <si>
    <t>SAN JUAN NONUALCO</t>
  </si>
  <si>
    <t>SAN JUAN TALPA</t>
  </si>
  <si>
    <t>SAN JUAN TEPEZONTES</t>
  </si>
  <si>
    <t>SAN LUIS TALPA</t>
  </si>
  <si>
    <t>SAN MIGUEL TEPEZONTES</t>
  </si>
  <si>
    <t>SAN PEDRO MASAHUAT</t>
  </si>
  <si>
    <t>SAN PEDRO NONUALCO</t>
  </si>
  <si>
    <t>SAN RAFAEL OBRAJUELO</t>
  </si>
  <si>
    <t>SANTA MARIA OSTUMA</t>
  </si>
  <si>
    <t>SANTIAGO NONUALCO</t>
  </si>
  <si>
    <t>TAPALHUACA</t>
  </si>
  <si>
    <t>ZACATECOLUCA</t>
  </si>
  <si>
    <t>SAN LUIS LA HERRADURA</t>
  </si>
  <si>
    <t>CINQUERA</t>
  </si>
  <si>
    <t>GUACOTECTI</t>
  </si>
  <si>
    <t>ILOBASCO</t>
  </si>
  <si>
    <t>JUTIAPA</t>
  </si>
  <si>
    <t>SAN ISIDRO</t>
  </si>
  <si>
    <t>SENSUNTEPEQUE</t>
  </si>
  <si>
    <t>TEJUTEPEQUE</t>
  </si>
  <si>
    <t>VICTORIA</t>
  </si>
  <si>
    <t>DOLORES</t>
  </si>
  <si>
    <t>APASTEPEQUE</t>
  </si>
  <si>
    <t>GUADALUPE</t>
  </si>
  <si>
    <t>SAN CAYETANO ISTEPEQUE</t>
  </si>
  <si>
    <t>SANTA CLARA</t>
  </si>
  <si>
    <t>SANTO DOMINGO</t>
  </si>
  <si>
    <t>SAN ESTEBAN CATARINA</t>
  </si>
  <si>
    <t>SAN ILDEFONSO</t>
  </si>
  <si>
    <t>SAN SEBASTIAN</t>
  </si>
  <si>
    <t>TECOLUCA</t>
  </si>
  <si>
    <t>TEPETITAN</t>
  </si>
  <si>
    <t>VERAPAZ</t>
  </si>
  <si>
    <t>ALEGRIA</t>
  </si>
  <si>
    <t>BERLIN</t>
  </si>
  <si>
    <t>CALIFORNIA</t>
  </si>
  <si>
    <t>CONCEPCION BATRES</t>
  </si>
  <si>
    <t>EL TRIUNFO</t>
  </si>
  <si>
    <t>EREGUAYQUIN</t>
  </si>
  <si>
    <t>ESTANZUELAS</t>
  </si>
  <si>
    <t>JIQUILISCO</t>
  </si>
  <si>
    <t>JUCUAPA</t>
  </si>
  <si>
    <t>JUCUARAN</t>
  </si>
  <si>
    <t>MERCEDES UMAÑA</t>
  </si>
  <si>
    <t>NUEVA GRANADA</t>
  </si>
  <si>
    <t>OZATLAN</t>
  </si>
  <si>
    <t>PUERTO EL TRIUNFO</t>
  </si>
  <si>
    <t>SAN AGUSTIN</t>
  </si>
  <si>
    <t>SAN BUENA VENTURA</t>
  </si>
  <si>
    <t>SAN DIONISIO</t>
  </si>
  <si>
    <t>SANTA ELENA</t>
  </si>
  <si>
    <t>SAN FRANCISCO JAVIER</t>
  </si>
  <si>
    <t>SANTA MARIA</t>
  </si>
  <si>
    <t>SANTIAGO DE MARIA</t>
  </si>
  <si>
    <t>TECAPAN</t>
  </si>
  <si>
    <t>CAROLINA</t>
  </si>
  <si>
    <t>CIUDAD BARRIOS</t>
  </si>
  <si>
    <t>COMACARAN</t>
  </si>
  <si>
    <t>CHAPELTIQUE</t>
  </si>
  <si>
    <t>CHINAMECA</t>
  </si>
  <si>
    <t>CHIRILAGUA</t>
  </si>
  <si>
    <t>EL TRANSITO</t>
  </si>
  <si>
    <t>LOLOTIQUE</t>
  </si>
  <si>
    <t>MONCAGUA</t>
  </si>
  <si>
    <t>NUEVA GUADALUPE</t>
  </si>
  <si>
    <t>NUEVO EDEN DE SAN JUAN</t>
  </si>
  <si>
    <t>QUELEPA</t>
  </si>
  <si>
    <t>SAN ANTONIO</t>
  </si>
  <si>
    <t>SAN GERARDO</t>
  </si>
  <si>
    <t>SAN JORGE</t>
  </si>
  <si>
    <t>SAN LUIS DE LA REINA</t>
  </si>
  <si>
    <t>SAN RAFAEL ORIENTE</t>
  </si>
  <si>
    <t>SESORI</t>
  </si>
  <si>
    <t>ULUAZAPA</t>
  </si>
  <si>
    <t>ARAMBALA</t>
  </si>
  <si>
    <t>CACAOPERA</t>
  </si>
  <si>
    <t>CORINTO</t>
  </si>
  <si>
    <t>CHILANGA</t>
  </si>
  <si>
    <t>DELICIAS DE CONCEPCION</t>
  </si>
  <si>
    <t>EL DIVISADERO</t>
  </si>
  <si>
    <t>GUALOCOCTI</t>
  </si>
  <si>
    <t>GUATAJIAGUA</t>
  </si>
  <si>
    <t>JOATECA</t>
  </si>
  <si>
    <t>JOCOAITIQUE</t>
  </si>
  <si>
    <t>JOCORO</t>
  </si>
  <si>
    <t>LOLOTIQUILLO</t>
  </si>
  <si>
    <t>MEANGUERA</t>
  </si>
  <si>
    <t>OSCICALA</t>
  </si>
  <si>
    <t>PERQUIN</t>
  </si>
  <si>
    <t>SAN CARLOS</t>
  </si>
  <si>
    <t>SAN FRANCISCO GOTERA</t>
  </si>
  <si>
    <t>SAN SIMON</t>
  </si>
  <si>
    <t>SENSEMBRA</t>
  </si>
  <si>
    <t>SOCIEDAD</t>
  </si>
  <si>
    <t>TOROLA</t>
  </si>
  <si>
    <t>YAMABAL</t>
  </si>
  <si>
    <t>YOLOAIQUIN</t>
  </si>
  <si>
    <t>ANAMOROS</t>
  </si>
  <si>
    <t>BOLIVAR</t>
  </si>
  <si>
    <t>CONCEPCION DE ORIENTE</t>
  </si>
  <si>
    <t>CONCHAGUA</t>
  </si>
  <si>
    <t>EL SAUCE</t>
  </si>
  <si>
    <t>INTIPUCA</t>
  </si>
  <si>
    <t>LISLIQUE</t>
  </si>
  <si>
    <t>MEANGUERA DEL GOLFO</t>
  </si>
  <si>
    <t>NUEVA ESPARTA</t>
  </si>
  <si>
    <t>PASAQUINA</t>
  </si>
  <si>
    <t>POLOROS</t>
  </si>
  <si>
    <t>SAN ALEJO</t>
  </si>
  <si>
    <t>SAN JOSE</t>
  </si>
  <si>
    <t>SANTA ROSA DE LIMA</t>
  </si>
  <si>
    <t>YAYANTIQUE</t>
  </si>
  <si>
    <t>YUCUAIQUIN</t>
  </si>
  <si>
    <t>Código</t>
  </si>
  <si>
    <t>Ahuachapan</t>
  </si>
  <si>
    <t>Santa Maria Ostuma</t>
  </si>
  <si>
    <t>Jujutla</t>
  </si>
  <si>
    <t>La Union</t>
  </si>
  <si>
    <t>San Dionisio</t>
  </si>
  <si>
    <t>Coatepeque</t>
  </si>
  <si>
    <t>La Libertad</t>
  </si>
  <si>
    <t>San Sebastian Salitrillo</t>
  </si>
  <si>
    <t>san dionisio</t>
  </si>
  <si>
    <t>San Cayetano istepeque</t>
  </si>
  <si>
    <t>La union</t>
  </si>
  <si>
    <t>COD</t>
  </si>
  <si>
    <t>Levantamientos Realizados</t>
  </si>
  <si>
    <t>Cod</t>
  </si>
  <si>
    <t>0101</t>
  </si>
  <si>
    <t>0102</t>
  </si>
  <si>
    <t>0103</t>
  </si>
  <si>
    <t>0104</t>
  </si>
  <si>
    <t>0105</t>
  </si>
  <si>
    <t>0106</t>
  </si>
  <si>
    <t>0107</t>
  </si>
  <si>
    <t>0108</t>
  </si>
  <si>
    <t>0109</t>
  </si>
  <si>
    <t>0110</t>
  </si>
  <si>
    <t>0111</t>
  </si>
  <si>
    <t>0112</t>
  </si>
  <si>
    <t>0201</t>
  </si>
  <si>
    <t>0202</t>
  </si>
  <si>
    <t>0203</t>
  </si>
  <si>
    <t>0204</t>
  </si>
  <si>
    <t>0205</t>
  </si>
  <si>
    <t>0206</t>
  </si>
  <si>
    <t>0207</t>
  </si>
  <si>
    <t>0208</t>
  </si>
  <si>
    <t>0209</t>
  </si>
  <si>
    <t>0210</t>
  </si>
  <si>
    <t>0211</t>
  </si>
  <si>
    <t>0212</t>
  </si>
  <si>
    <t>0213</t>
  </si>
  <si>
    <t>0301</t>
  </si>
  <si>
    <t>0302</t>
  </si>
  <si>
    <t>0303</t>
  </si>
  <si>
    <t>0304</t>
  </si>
  <si>
    <t>0305</t>
  </si>
  <si>
    <t>0306</t>
  </si>
  <si>
    <t>0307</t>
  </si>
  <si>
    <t>0308</t>
  </si>
  <si>
    <t>0309</t>
  </si>
  <si>
    <t>0310</t>
  </si>
  <si>
    <t>0311</t>
  </si>
  <si>
    <t>0312</t>
  </si>
  <si>
    <t>0313</t>
  </si>
  <si>
    <t>0314</t>
  </si>
  <si>
    <t>0315</t>
  </si>
  <si>
    <t>0316</t>
  </si>
  <si>
    <t>0401</t>
  </si>
  <si>
    <t>0402</t>
  </si>
  <si>
    <t>0403</t>
  </si>
  <si>
    <t>0404</t>
  </si>
  <si>
    <t>0405</t>
  </si>
  <si>
    <t>0406</t>
  </si>
  <si>
    <t>0407</t>
  </si>
  <si>
    <t>0408</t>
  </si>
  <si>
    <t>0409</t>
  </si>
  <si>
    <t>0410</t>
  </si>
  <si>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</si>
  <si>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</si>
  <si>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</si>
  <si>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</si>
  <si>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</si>
  <si>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</si>
  <si>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</si>
  <si>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</si>
  <si>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</si>
  <si>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</si>
  <si>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</si>
  <si>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</si>
  <si>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</si>
  <si>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</si>
  <si>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</si>
  <si>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</si>
  <si>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</si>
  <si>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</si>
  <si>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</si>
  <si>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</si>
  <si>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</si>
  <si>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0432</t>
  </si>
  <si>
    <t>0433</t>
  </si>
  <si>
    <t>0501</t>
  </si>
  <si>
    <t>0502</t>
  </si>
  <si>
    <t>0503</t>
  </si>
  <si>
    <t>0504</t>
  </si>
  <si>
    <t>0505</t>
  </si>
  <si>
    <t>0506</t>
  </si>
  <si>
    <t>0507</t>
  </si>
  <si>
    <t>0508</t>
  </si>
  <si>
    <t>0509</t>
  </si>
  <si>
    <t>0510</t>
  </si>
  <si>
    <t>0511</t>
  </si>
  <si>
    <t>0512</t>
  </si>
  <si>
    <t>0513</t>
  </si>
  <si>
    <t>0514</t>
  </si>
  <si>
    <t>0515</t>
  </si>
  <si>
    <t>0516</t>
  </si>
  <si>
    <t>0517</t>
  </si>
  <si>
    <t>0518</t>
  </si>
  <si>
    <t>0519</t>
  </si>
  <si>
    <t>0520</t>
  </si>
  <si>
    <t>0521</t>
  </si>
  <si>
    <t>0522</t>
  </si>
  <si>
    <t>0601</t>
  </si>
  <si>
    <t>0602</t>
  </si>
  <si>
    <t>0603</t>
  </si>
  <si>
    <t>0604</t>
  </si>
  <si>
    <t>0605</t>
  </si>
  <si>
    <t>0606</t>
  </si>
  <si>
    <t>0607</t>
  </si>
  <si>
    <t>0608</t>
  </si>
  <si>
    <t>0609</t>
  </si>
  <si>
    <t>0610</t>
  </si>
  <si>
    <t>0611</t>
  </si>
  <si>
    <t>0612</t>
  </si>
  <si>
    <t>0613</t>
  </si>
  <si>
    <t>0614</t>
  </si>
  <si>
    <t>0615</t>
  </si>
  <si>
    <t>0616</t>
  </si>
  <si>
    <t>0617</t>
  </si>
  <si>
    <t>0618</t>
  </si>
  <si>
    <t>0619</t>
  </si>
  <si>
    <t>0701</t>
  </si>
  <si>
    <t>0702</t>
  </si>
  <si>
    <t>0703</t>
  </si>
  <si>
    <t>0704</t>
  </si>
  <si>
    <t>0705</t>
  </si>
  <si>
    <t>0706</t>
  </si>
  <si>
    <t>0707</t>
  </si>
  <si>
    <t>0708</t>
  </si>
  <si>
    <t>0709</t>
  </si>
  <si>
    <t>0710</t>
  </si>
  <si>
    <t>0711</t>
  </si>
  <si>
    <t>0712</t>
  </si>
  <si>
    <t>0713</t>
  </si>
  <si>
    <t>0714</t>
  </si>
  <si>
    <t>0715</t>
  </si>
  <si>
    <t>0716</t>
  </si>
  <si>
    <t>0801</t>
  </si>
  <si>
    <t>0802</t>
  </si>
  <si>
    <t>0803</t>
  </si>
  <si>
    <t>0804</t>
  </si>
  <si>
    <t>0805</t>
  </si>
  <si>
    <t>0806</t>
  </si>
  <si>
    <t>0807</t>
  </si>
  <si>
    <t>0808</t>
  </si>
  <si>
    <t>0809</t>
  </si>
  <si>
    <t>0810</t>
  </si>
  <si>
    <t>0811</t>
  </si>
  <si>
    <t>0812</t>
  </si>
  <si>
    <t>0813</t>
  </si>
  <si>
    <t>0814</t>
  </si>
  <si>
    <t>0815</t>
  </si>
  <si>
    <t>0816</t>
  </si>
  <si>
    <t>0817</t>
  </si>
  <si>
    <t>0818</t>
  </si>
  <si>
    <t>0819</t>
  </si>
  <si>
    <t>0820</t>
  </si>
  <si>
    <t>0821</t>
  </si>
  <si>
    <t>0822</t>
  </si>
  <si>
    <t>0901</t>
  </si>
  <si>
    <t>0902</t>
  </si>
  <si>
    <t>0903</t>
  </si>
  <si>
    <t>0904</t>
  </si>
  <si>
    <t>0905</t>
  </si>
  <si>
    <t>0906</t>
  </si>
  <si>
    <t>0907</t>
  </si>
  <si>
    <t>0908</t>
  </si>
  <si>
    <t>0909</t>
  </si>
  <si>
    <t>1001</t>
  </si>
  <si>
    <t>1002</t>
  </si>
  <si>
    <t>1003</t>
  </si>
  <si>
    <t>1004</t>
  </si>
  <si>
    <t>1005</t>
  </si>
  <si>
    <t>1006</t>
  </si>
  <si>
    <t>1007</t>
  </si>
  <si>
    <t>1008</t>
  </si>
  <si>
    <t>1009</t>
  </si>
  <si>
    <t>1010</t>
  </si>
  <si>
    <t>1011</t>
  </si>
  <si>
    <t>1012</t>
  </si>
  <si>
    <t>1013</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</si>
  <si>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</si>
  <si>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</si>
  <si>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</si>
  <si>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</si>
  <si>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</si>
  <si>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</si>
  <si>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</si>
  <si>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</si>
  <si>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</si>
  <si>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</si>
  <si>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</si>
  <si>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</si>
  <si>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</si>
  <si>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</si>
  <si>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</si>
  <si>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</si>
  <si>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</si>
  <si>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</si>
  <si>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</si>
  <si>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</si>
  <si>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</si>
  <si>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</si>
  <si>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</si>
  <si>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1201</t>
  </si>
  <si>
    <t>1202</t>
  </si>
  <si>
    <t>1203</t>
  </si>
  <si>
    <t>1204</t>
  </si>
  <si>
    <t>1205</t>
  </si>
  <si>
    <t>1206</t>
  </si>
  <si>
    <t>1207</t>
  </si>
  <si>
    <t>1208</t>
  </si>
  <si>
    <t>1209</t>
  </si>
  <si>
    <t>1210</t>
  </si>
  <si>
    <t>1211</t>
  </si>
  <si>
    <t>1212</t>
  </si>
  <si>
    <t>1213</t>
  </si>
  <si>
    <t>1214</t>
  </si>
  <si>
    <t>1215</t>
  </si>
  <si>
    <t>1216</t>
  </si>
  <si>
    <t>1217</t>
  </si>
  <si>
    <t>1218</t>
  </si>
  <si>
    <t>1219</t>
  </si>
  <si>
    <t>1220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</si>
  <si>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</si>
  <si>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</si>
  <si>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</si>
  <si>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</si>
  <si>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</si>
  <si>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</si>
  <si>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</si>
  <si>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</si>
  <si>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</si>
  <si>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</si>
  <si>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</si>
  <si>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</si>
  <si>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</si>
  <si>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</si>
  <si>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</si>
  <si>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</si>
  <si>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</si>
  <si>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</si>
  <si>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</si>
  <si>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</si>
  <si>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</si>
  <si>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</si>
  <si>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</si>
  <si>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</si>
  <si>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</si>
  <si>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</si>
  <si>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1401</t>
  </si>
  <si>
    <t>1402</t>
  </si>
  <si>
    <t>1403</t>
  </si>
  <si>
    <t>1404</t>
  </si>
  <si>
    <t>1405</t>
  </si>
  <si>
    <t>1406</t>
  </si>
  <si>
    <t>1407</t>
  </si>
  <si>
    <t>1408</t>
  </si>
  <si>
    <t>1409</t>
  </si>
  <si>
    <t>1410</t>
  </si>
  <si>
    <t>1411</t>
  </si>
  <si>
    <t>1412</t>
  </si>
  <si>
    <t>1413</t>
  </si>
  <si>
    <t>1414</t>
  </si>
  <si>
    <t>1415</t>
  </si>
  <si>
    <t>1416</t>
  </si>
  <si>
    <t>1417</t>
  </si>
  <si>
    <t>1418</t>
  </si>
  <si>
    <t>01</t>
  </si>
  <si>
    <t>02</t>
  </si>
  <si>
    <t>03</t>
  </si>
  <si>
    <t>04</t>
  </si>
  <si>
    <t>05</t>
  </si>
  <si>
    <t>06</t>
  </si>
  <si>
    <t>07</t>
  </si>
  <si>
    <t>08</t>
  </si>
  <si>
    <t>09</t>
  </si>
  <si>
    <t>10</t>
  </si>
  <si>
    <t>11</t>
  </si>
  <si>
    <t>12</t>
  </si>
  <si>
    <t>13</t>
  </si>
  <si>
    <t>14</t>
  </si>
  <si>
    <t>00</t>
  </si>
  <si>
    <t>Evaluado</t>
  </si>
  <si>
    <t>Evaluado Albergues</t>
  </si>
  <si>
    <t>Evaluado VMVDU</t>
  </si>
  <si>
    <t>Evaluado Asistencia</t>
  </si>
  <si>
    <t>Evaluado Instituciones</t>
  </si>
  <si>
    <t>Mas Afectado</t>
  </si>
  <si>
    <t>Rótulos de fila</t>
  </si>
  <si>
    <t>Total general</t>
  </si>
  <si>
    <t>(Todas)</t>
  </si>
  <si>
    <t>Valores</t>
  </si>
  <si>
    <t>(Varios elementos)</t>
  </si>
  <si>
    <t>Suma de Levantamientos Realizados</t>
  </si>
  <si>
    <t>Suma de Levantamientos Realizados2</t>
  </si>
  <si>
    <t>Diferencial Albergue-VMVDU</t>
  </si>
  <si>
    <t>Instituciones</t>
  </si>
  <si>
    <t>Vivienda Destruida  Albergues</t>
  </si>
  <si>
    <t>Vivienda Dañada  Albergues</t>
  </si>
  <si>
    <t>Vivienda En Riesgo  Albergues</t>
  </si>
  <si>
    <t>Riesgo + Dañado  Albergues</t>
  </si>
  <si>
    <t>Levantamientos Realizados VMVDU</t>
  </si>
  <si>
    <t>Vivienda Destruida  VMVDU</t>
  </si>
  <si>
    <t>Vivienda Dañada  VMVDU</t>
  </si>
  <si>
    <t>Vivienda En Riesgo  VMVDU</t>
  </si>
  <si>
    <t>Riesgo + Dañado  VMVDU</t>
  </si>
  <si>
    <t>Vivienda Destruida  Asistencia</t>
  </si>
  <si>
    <t>Vivienda Dañada   Asistencia</t>
  </si>
  <si>
    <t>Levantamientos Realizados  Asistencia</t>
  </si>
  <si>
    <t>Levantamientos Realizados Instituciones</t>
  </si>
  <si>
    <t>Vivienda Destruida  Instituciones</t>
  </si>
  <si>
    <t>Vivienda Dañada  Instituciones</t>
  </si>
  <si>
    <t>Municipios No Evaluados de los más afectados</t>
  </si>
  <si>
    <t>Tentativa de Evaluación</t>
  </si>
  <si>
    <t>Suma de Vivienda Destruida  VMVDU</t>
  </si>
  <si>
    <t>Suma de Riesgo + Dañado  VMVDU</t>
  </si>
  <si>
    <t>Municipalidades</t>
  </si>
  <si>
    <t># Viviendas Destruida</t>
  </si>
  <si>
    <t># Viviendas Dañada</t>
  </si>
  <si>
    <t>Totales</t>
  </si>
  <si>
    <t>Asistencia Alimentaria + VMVDU + Instituciones</t>
  </si>
  <si>
    <t>Asistencia Alimentaria + Instituciones + VMVDU</t>
  </si>
  <si>
    <t># Viviendas Afectadas</t>
  </si>
  <si>
    <t>Ratio de Hosts Families</t>
  </si>
  <si>
    <t>Suma de Riesgo + Dañado  Albergues</t>
  </si>
  <si>
    <t>Suma de Vivienda Destruida  Albergues</t>
  </si>
  <si>
    <t>Suma de Vivienda En Riesgo  VMVDU</t>
  </si>
  <si>
    <t>Asistencia Alimentaria</t>
  </si>
  <si>
    <t>Instituciones de Sector de Alojamiento</t>
  </si>
  <si>
    <t>Total Viviendas Afectadas</t>
  </si>
  <si>
    <t># Levantamientos</t>
  </si>
  <si>
    <t>MUNCOD</t>
  </si>
  <si>
    <t>DEPCOD</t>
  </si>
  <si>
    <t>#Viviendas Destruida</t>
  </si>
  <si>
    <t>#Viviendas Dañada</t>
  </si>
  <si>
    <t>#Viviendas Afectadas</t>
  </si>
  <si>
    <t>VMVDU</t>
  </si>
  <si>
    <t>ID</t>
  </si>
  <si>
    <t>DEPARTAMENTO</t>
  </si>
  <si>
    <t>MUNICIPIO</t>
  </si>
  <si>
    <t>CABANAS</t>
  </si>
  <si>
    <t>#N/A</t>
  </si>
  <si>
    <t>Suma de Levantamientos RealizadosVMVDU</t>
  </si>
  <si>
    <t>Suma de Vivienda DañadaVMVDU</t>
  </si>
  <si>
    <t>Suma de Riesgo + DañadoVMVDU</t>
  </si>
  <si>
    <t>Suma de Levantamientos RealizadosAsistencia</t>
  </si>
  <si>
    <t>Suma de Vivienda DañadaAsistencia</t>
  </si>
  <si>
    <t>Contraseña</t>
  </si>
  <si>
    <t>ElSalvador2011</t>
  </si>
  <si>
    <t>Hoja Protegida para evitar cambios en los codigos ya que son la clave de los filtros</t>
  </si>
  <si>
    <t>Codmun</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</si>
</sst>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00"/>
    <numFmt numFmtId="165" formatCode="0000"/>
    <numFmt numFmtId="166" formatCode="[$-C0A]d\-mmm\-yy;@"/>
  </numFmts>
  <fonts count="10">
    <font>
      <sz val="11"/>
      <color theme="1"/>
      <name val="Calibri"/>
      <family val="2"/>
      <scheme val="minor"/>
    </font>
    <font>
      <b/>
      <sz val="11"/>
      <color theme="1"/>
      <name val="Calibri"/>
      <family val="2"/>
      <scheme val="minor"/>
    </font>
    <font>
      <sz val="11"/>
      <color indexed="8"/>
      <name val="Calibri"/>
      <family val="2"/>
    </font>
    <font>
      <sz val="10"/>
      <name val="Arial"/>
      <family val="2"/>
    </font>
    <font>
      <sz val="10"/>
      <color indexed="8"/>
      <name val="Arial"/>
      <family val="2"/>
    </font>
    <font>
      <sz val="8"/>
      <color indexed="81"/>
      <name val="Tahoma"/>
      <family val="2"/>
    </font>
    <font>
      <b/>
      <sz val="8"/>
      <color indexed="81"/>
      <name val="Tahoma"/>
      <family val="2"/>
    </font>
    <font>
      <sz val="10"/>
      <name val="MS Sans Serif"/>
      <family val="2"/>
    </font>
    <font>
      <b/>
      <sz val="11"/>
      <color rgb="FF000000"/>
      <name val="Calibri"/>
      <family val="2"/>
    </font>
    <font>
      <sz val="11"/>
      <color rgb="FF000000"/>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C0C0C0"/>
        <bgColor rgb="FFC0C0C0"/>
      </patternFill>
    </fill>
  </fills>
  <borders count="25">
    <border>
      <left/>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
      <left/>
      <right/>
      <top style="thin">
        <color theme="4" tint="0.3999755851924192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s>
  <cellStyleXfs count="35">
    <xf numFmtId="0" fontId="0"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2" fillId="0" borderId="0"/>
    <xf numFmtId="0" fontId="2" fillId="0" borderId="0"/>
    <xf numFmtId="0" fontId="3" fillId="0" borderId="0"/>
    <xf numFmtId="0" fontId="4" fillId="0" borderId="0">
      <alignment vertical="top"/>
    </xf>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7" fillId="0" borderId="0"/>
  </cellStyleXfs>
  <cellXfs count="74">
    <xf numFmtId="0" fontId="0" fillId="0" borderId="0" xfId="0"/>
    <xf numFmtId="0" fontId="0" fillId="0" borderId="0" xfId="0" applyAlignment="1">
      <alignment wrapText="1"/>
    </xf>
    <xf numFmtId="0" fontId="0" fillId="0" borderId="1" xfId="0" applyBorder="1"/>
    <xf numFmtId="0" fontId="0" fillId="0" borderId="1" xfId="0" applyNumberFormat="1" applyBorder="1"/>
    <xf numFmtId="0" fontId="0" fillId="0" borderId="2" xfId="0" applyNumberFormat="1" applyBorder="1"/>
    <xf numFmtId="0" fontId="0" fillId="0" borderId="3" xfId="0" applyNumberFormat="1" applyBorder="1"/>
    <xf numFmtId="0" fontId="0" fillId="0" borderId="4" xfId="0" applyBorder="1"/>
    <xf numFmtId="0" fontId="0" fillId="0" borderId="4" xfId="0" applyNumberFormat="1" applyBorder="1"/>
    <xf numFmtId="0" fontId="0" fillId="0" borderId="0" xfId="0" applyNumberFormat="1"/>
    <xf numFmtId="0" fontId="0" fillId="0" borderId="5" xfId="0" applyNumberFormat="1" applyBorder="1"/>
    <xf numFmtId="164" fontId="1" fillId="2" borderId="6" xfId="0" applyNumberFormat="1" applyFont="1" applyFill="1" applyBorder="1" applyAlignment="1">
      <alignment vertical="top"/>
    </xf>
    <xf numFmtId="0" fontId="1" fillId="2" borderId="6" xfId="0" applyFont="1" applyFill="1" applyBorder="1" applyAlignment="1">
      <alignment vertical="top"/>
    </xf>
    <xf numFmtId="165" fontId="0" fillId="0" borderId="6" xfId="0" applyNumberFormat="1" applyBorder="1" applyAlignment="1">
      <alignment vertical="top"/>
    </xf>
    <xf numFmtId="0" fontId="0" fillId="0" borderId="6" xfId="0" applyBorder="1" applyAlignment="1">
      <alignment vertical="top"/>
    </xf>
    <xf numFmtId="0" fontId="0" fillId="0" borderId="0" xfId="0" applyAlignment="1">
      <alignment horizontal="left"/>
    </xf>
    <xf numFmtId="0" fontId="0" fillId="0" borderId="0" xfId="0" pivotButton="1"/>
    <xf numFmtId="0" fontId="1" fillId="3" borderId="7" xfId="0" applyFont="1" applyFill="1" applyBorder="1"/>
    <xf numFmtId="0" fontId="1" fillId="3" borderId="8" xfId="0" applyFont="1" applyFill="1" applyBorder="1" applyAlignment="1">
      <alignment horizontal="left"/>
    </xf>
    <xf numFmtId="0" fontId="1" fillId="3" borderId="8" xfId="0" applyNumberFormat="1" applyFont="1" applyFill="1" applyBorder="1"/>
    <xf numFmtId="0" fontId="0" fillId="4" borderId="0" xfId="0" applyFill="1" applyAlignment="1">
      <alignment horizontal="left"/>
    </xf>
    <xf numFmtId="0" fontId="0" fillId="4" borderId="0" xfId="0" applyNumberFormat="1" applyFill="1"/>
    <xf numFmtId="0" fontId="0" fillId="5" borderId="0" xfId="0" applyFill="1" applyAlignment="1">
      <alignment horizontal="left"/>
    </xf>
    <xf numFmtId="0" fontId="0" fillId="5" borderId="0" xfId="0" applyNumberFormat="1" applyFill="1"/>
    <xf numFmtId="0" fontId="1" fillId="3" borderId="7" xfId="0" applyFont="1" applyFill="1" applyBorder="1" applyAlignment="1">
      <alignment wrapText="1"/>
    </xf>
    <xf numFmtId="0" fontId="0" fillId="6" borderId="0" xfId="0" applyFill="1" applyAlignment="1">
      <alignment horizontal="left"/>
    </xf>
    <xf numFmtId="0" fontId="0" fillId="6" borderId="0" xfId="0" applyFill="1"/>
    <xf numFmtId="0" fontId="1" fillId="3" borderId="0" xfId="0" applyFont="1" applyFill="1" applyBorder="1" applyAlignment="1">
      <alignment wrapText="1"/>
    </xf>
    <xf numFmtId="0" fontId="0" fillId="5" borderId="0" xfId="0" applyFill="1"/>
    <xf numFmtId="0" fontId="0" fillId="7" borderId="0" xfId="0" applyFill="1"/>
    <xf numFmtId="0" fontId="1" fillId="3" borderId="9" xfId="0" applyFont="1" applyFill="1" applyBorder="1" applyAlignment="1">
      <alignment wrapText="1"/>
    </xf>
    <xf numFmtId="0" fontId="1" fillId="3" borderId="10" xfId="0" applyFont="1" applyFill="1" applyBorder="1" applyAlignment="1">
      <alignment wrapText="1"/>
    </xf>
    <xf numFmtId="0" fontId="1" fillId="3" borderId="11" xfId="0" applyFont="1" applyFill="1" applyBorder="1" applyAlignment="1">
      <alignment wrapText="1"/>
    </xf>
    <xf numFmtId="0" fontId="0" fillId="0" borderId="12" xfId="0" applyBorder="1" applyAlignment="1">
      <alignment horizontal="left"/>
    </xf>
    <xf numFmtId="0" fontId="0" fillId="0" borderId="13" xfId="0" applyNumberFormat="1" applyBorder="1"/>
    <xf numFmtId="0" fontId="0" fillId="0" borderId="14" xfId="0" applyBorder="1"/>
    <xf numFmtId="0" fontId="0" fillId="5" borderId="13" xfId="0" applyFill="1" applyBorder="1"/>
    <xf numFmtId="0" fontId="0" fillId="5" borderId="14" xfId="0" applyFill="1" applyBorder="1"/>
    <xf numFmtId="0" fontId="0" fillId="4" borderId="12" xfId="0" applyFill="1" applyBorder="1" applyAlignment="1">
      <alignment horizontal="left"/>
    </xf>
    <xf numFmtId="0" fontId="0" fillId="4" borderId="13" xfId="0" applyNumberFormat="1" applyFill="1" applyBorder="1"/>
    <xf numFmtId="0" fontId="0" fillId="4" borderId="14" xfId="0" applyNumberFormat="1" applyFill="1" applyBorder="1"/>
    <xf numFmtId="0" fontId="0" fillId="5" borderId="12" xfId="0" applyFill="1" applyBorder="1" applyAlignment="1">
      <alignment horizontal="left"/>
    </xf>
    <xf numFmtId="0" fontId="0" fillId="5" borderId="13" xfId="0" applyNumberFormat="1" applyFill="1" applyBorder="1"/>
    <xf numFmtId="0" fontId="0" fillId="5" borderId="14" xfId="0" applyNumberFormat="1" applyFill="1" applyBorder="1"/>
    <xf numFmtId="0" fontId="1" fillId="6" borderId="15" xfId="0" applyFont="1" applyFill="1" applyBorder="1" applyAlignment="1">
      <alignment horizontal="left"/>
    </xf>
    <xf numFmtId="0" fontId="1" fillId="6" borderId="16" xfId="0" applyFont="1" applyFill="1" applyBorder="1"/>
    <xf numFmtId="0" fontId="1" fillId="6" borderId="17" xfId="0" applyFont="1" applyFill="1" applyBorder="1"/>
    <xf numFmtId="1" fontId="0" fillId="0" borderId="0" xfId="0" applyNumberFormat="1" applyAlignment="1">
      <alignment horizontal="left"/>
    </xf>
    <xf numFmtId="0" fontId="0" fillId="0" borderId="9" xfId="0" pivotButton="1" applyBorder="1"/>
    <xf numFmtId="0" fontId="0" fillId="0" borderId="10" xfId="0" applyBorder="1"/>
    <xf numFmtId="0" fontId="0" fillId="0" borderId="11" xfId="0" applyBorder="1"/>
    <xf numFmtId="0" fontId="0" fillId="0" borderId="18" xfId="0" applyBorder="1" applyAlignment="1">
      <alignment horizontal="left"/>
    </xf>
    <xf numFmtId="0" fontId="0" fillId="0" borderId="20" xfId="0" applyBorder="1" applyAlignment="1">
      <alignment horizontal="left"/>
    </xf>
    <xf numFmtId="0" fontId="0" fillId="8" borderId="20" xfId="0" applyFill="1" applyBorder="1" applyAlignment="1">
      <alignment horizontal="left"/>
    </xf>
    <xf numFmtId="0" fontId="0" fillId="0" borderId="19" xfId="0" applyBorder="1"/>
    <xf numFmtId="0" fontId="0" fillId="0" borderId="22" xfId="0" applyBorder="1"/>
    <xf numFmtId="0" fontId="0" fillId="4" borderId="19" xfId="0" applyNumberFormat="1" applyFill="1" applyBorder="1"/>
    <xf numFmtId="0" fontId="0" fillId="5" borderId="22" xfId="0" applyFill="1" applyBorder="1"/>
    <xf numFmtId="3" fontId="0" fillId="0" borderId="6" xfId="0" applyNumberFormat="1" applyBorder="1"/>
    <xf numFmtId="3" fontId="0" fillId="0" borderId="19" xfId="0" applyNumberFormat="1" applyBorder="1"/>
    <xf numFmtId="3" fontId="0" fillId="8" borderId="21" xfId="0" applyNumberFormat="1" applyFill="1" applyBorder="1"/>
    <xf numFmtId="3" fontId="0" fillId="8" borderId="22" xfId="0" applyNumberFormat="1" applyFill="1" applyBorder="1"/>
    <xf numFmtId="0" fontId="0" fillId="9" borderId="9" xfId="0" applyFill="1" applyBorder="1"/>
    <xf numFmtId="0" fontId="0" fillId="9" borderId="11" xfId="0" applyFill="1" applyBorder="1"/>
    <xf numFmtId="0" fontId="8" fillId="10" borderId="23" xfId="34" applyFont="1" applyFill="1" applyBorder="1" applyAlignment="1" applyProtection="1">
      <alignment horizontal="center" vertical="center"/>
    </xf>
    <xf numFmtId="0" fontId="7" fillId="0" borderId="0" xfId="34"/>
    <xf numFmtId="0" fontId="9" fillId="0" borderId="24" xfId="34" applyFont="1" applyFill="1" applyBorder="1" applyAlignment="1" applyProtection="1">
      <alignment horizontal="right" vertical="center" wrapText="1"/>
    </xf>
    <xf numFmtId="0" fontId="9" fillId="0" borderId="24" xfId="34" applyFont="1" applyFill="1" applyBorder="1" applyAlignment="1" applyProtection="1">
      <alignment vertical="center" wrapText="1"/>
    </xf>
    <xf numFmtId="0" fontId="0" fillId="0" borderId="0" xfId="0" applyAlignment="1">
      <alignment wrapText="1"/>
    </xf>
    <xf numFmtId="0" fontId="0" fillId="0" borderId="9" xfId="0" applyBorder="1" applyAlignment="1">
      <alignment horizontal="left"/>
    </xf>
    <xf numFmtId="0" fontId="0" fillId="0" borderId="10" xfId="0" applyBorder="1" applyAlignment="1">
      <alignment horizontal="left"/>
    </xf>
    <xf numFmtId="0" fontId="0" fillId="0" borderId="18" xfId="0" applyBorder="1" applyAlignment="1">
      <alignment horizontal="left"/>
    </xf>
    <xf numFmtId="0" fontId="0" fillId="0" borderId="6" xfId="0" applyBorder="1" applyAlignment="1">
      <alignment horizontal="left"/>
    </xf>
    <xf numFmtId="0" fontId="0" fillId="0" borderId="20" xfId="0" applyBorder="1" applyAlignment="1">
      <alignment horizontal="left"/>
    </xf>
    <xf numFmtId="0" fontId="0" fillId="0" borderId="21" xfId="0" applyBorder="1" applyAlignment="1">
      <alignment horizontal="left"/>
    </xf>
  </cellXfs>
  <cellStyles count="35">
    <cellStyle name="Millares 2" xfId="1"/>
    <cellStyle name="Millares 3" xfId="2"/>
    <cellStyle name="Moneda 2" xfId="3"/>
    <cellStyle name="Moneda 2 2" xfId="4"/>
    <cellStyle name="Moneda 2 2 2" xfId="5"/>
    <cellStyle name="Moneda 2 3" xfId="6"/>
    <cellStyle name="Moneda 2 3 2" xfId="7"/>
    <cellStyle name="Moneda 2 4" xfId="8"/>
    <cellStyle name="Moneda 2 4 2" xfId="9"/>
    <cellStyle name="Moneda 2 5" xfId="10"/>
    <cellStyle name="Moneda 2 6" xfId="11"/>
    <cellStyle name="Moneda 2 7" xfId="12"/>
    <cellStyle name="Moneda 3" xfId="13"/>
    <cellStyle name="Moneda 3 2" xfId="14"/>
    <cellStyle name="Moneda 3 3" xfId="15"/>
    <cellStyle name="Moneda 4" xfId="16"/>
    <cellStyle name="Moneda 5" xfId="17"/>
    <cellStyle name="Moneda 6" xfId="18"/>
    <cellStyle name="Moneda 7" xfId="19"/>
    <cellStyle name="Moneda 8" xfId="20"/>
    <cellStyle name="Moneda 9" xfId="21"/>
    <cellStyle name="Normal" xfId="0" builtinId="0"/>
    <cellStyle name="Normal 2" xfId="22"/>
    <cellStyle name="Normal 2 2" xfId="23"/>
    <cellStyle name="Normal 2 3" xfId="24"/>
    <cellStyle name="Normal 3" xfId="25"/>
    <cellStyle name="Normal 3 2" xfId="26"/>
    <cellStyle name="Normal 4" xfId="27"/>
    <cellStyle name="Normal 5" xfId="28"/>
    <cellStyle name="Normal 6" xfId="29"/>
    <cellStyle name="Normal 7" xfId="30"/>
    <cellStyle name="Normal 8" xfId="31"/>
    <cellStyle name="Normal 8 2" xfId="32"/>
    <cellStyle name="Normal 9" xfId="34"/>
    <cellStyle name="Porcentual 2" xfId="33"/>
  </cellStyles>
  <dxfs count="8">
    <dxf>
      <numFmt numFmtId="3" formatCode="#,##0"/>
    </dxf>
    <dxf>
      <fill>
        <patternFill patternType="solid">
          <bgColor theme="6" tint="0.39997558519241921"/>
        </patternFill>
      </fill>
    </dxf>
    <dxf>
      <fill>
        <patternFill patternType="solid">
          <bgColor theme="6" tint="0.39997558519241921"/>
        </patternFill>
      </fill>
    </dxf>
    <dxf>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pivotCacheDefinition" Target="pivotCache/pivotCacheDefinition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a:pPr>
            <a:r>
              <a:rPr lang="es-ES"/>
              <a:t>Viviendas Dañadas y Dañadas + Riesgo</a:t>
            </a:r>
            <a:r>
              <a:rPr lang="es-ES" baseline="0"/>
              <a:t> VMVDU - Asistencia Alimentaria</a:t>
            </a:r>
            <a:endParaRPr lang="es-ES"/>
          </a:p>
        </c:rich>
      </c:tx>
      <c:layout/>
    </c:title>
    <c:plotArea>
      <c:layout/>
      <c:lineChart>
        <c:grouping val="stacked"/>
        <c:ser>
          <c:idx val="1"/>
          <c:order val="0"/>
          <c:tx>
            <c:v>Dañadas VMVDU</c:v>
          </c:tx>
          <c:marker>
            <c:symbol val="none"/>
          </c:marker>
          <c:cat>
            <c:strRef>
              <c:f>'VMVDU-Asistencia Alimentaria'!$A$7:$A$29</c:f>
              <c:strCache>
                <c:ptCount val="23"/>
                <c:pt idx="0">
                  <c:v>ARMENIA</c:v>
                </c:pt>
                <c:pt idx="1">
                  <c:v>BERLIN</c:v>
                </c:pt>
                <c:pt idx="2">
                  <c:v>CALUCO</c:v>
                </c:pt>
                <c:pt idx="3">
                  <c:v>CHIRILAGUA</c:v>
                </c:pt>
                <c:pt idx="4">
                  <c:v>CIUDAD ARCE</c:v>
                </c:pt>
                <c:pt idx="5">
                  <c:v>CONCEPCION BATRES</c:v>
                </c:pt>
                <c:pt idx="6">
                  <c:v>EL CARMEN</c:v>
                </c:pt>
                <c:pt idx="7">
                  <c:v>EL CARRIZAL</c:v>
                </c:pt>
                <c:pt idx="8">
                  <c:v>JICALAPA</c:v>
                </c:pt>
                <c:pt idx="9">
                  <c:v>JUJUTLA</c:v>
                </c:pt>
                <c:pt idx="10">
                  <c:v>LA LIBERTAD</c:v>
                </c:pt>
                <c:pt idx="11">
                  <c:v>NAHUIZALCO</c:v>
                </c:pt>
                <c:pt idx="12">
                  <c:v>PANCHIMALCO</c:v>
                </c:pt>
                <c:pt idx="13">
                  <c:v>SAN DIONISIO</c:v>
                </c:pt>
                <c:pt idx="14">
                  <c:v>SAN FRANCISCO MENENDEZ</c:v>
                </c:pt>
                <c:pt idx="15">
                  <c:v>SAN JUAN OPICO</c:v>
                </c:pt>
                <c:pt idx="16">
                  <c:v>SAN JULIAN</c:v>
                </c:pt>
                <c:pt idx="17">
                  <c:v>SAN LUIS LA HERRADURA</c:v>
                </c:pt>
                <c:pt idx="18">
                  <c:v>SAN MIGUEL</c:v>
                </c:pt>
                <c:pt idx="19">
                  <c:v>SANTIAGO NONUALCO</c:v>
                </c:pt>
                <c:pt idx="20">
                  <c:v>SANTO TOMAS</c:v>
                </c:pt>
                <c:pt idx="21">
                  <c:v>TECOLUCA</c:v>
                </c:pt>
                <c:pt idx="22">
                  <c:v>ZACATECOLUCA</c:v>
                </c:pt>
              </c:strCache>
            </c:strRef>
          </c:cat>
          <c:val>
            <c:numRef>
              <c:f>'VMVDU-Asistencia Alimentaria'!$C$7:$C$29</c:f>
              <c:numCache>
                <c:formatCode>General</c:formatCode>
                <c:ptCount val="23"/>
                <c:pt idx="0">
                  <c:v>12</c:v>
                </c:pt>
                <c:pt idx="1">
                  <c:v>0</c:v>
                </c:pt>
                <c:pt idx="2">
                  <c:v>92</c:v>
                </c:pt>
                <c:pt idx="3">
                  <c:v>0</c:v>
                </c:pt>
                <c:pt idx="4">
                  <c:v>109</c:v>
                </c:pt>
                <c:pt idx="5">
                  <c:v>0</c:v>
                </c:pt>
                <c:pt idx="6">
                  <c:v>0</c:v>
                </c:pt>
                <c:pt idx="7">
                  <c:v>3</c:v>
                </c:pt>
                <c:pt idx="8">
                  <c:v>3</c:v>
                </c:pt>
                <c:pt idx="9">
                  <c:v>8</c:v>
                </c:pt>
                <c:pt idx="10">
                  <c:v>0</c:v>
                </c:pt>
                <c:pt idx="11">
                  <c:v>6</c:v>
                </c:pt>
                <c:pt idx="12">
                  <c:v>0</c:v>
                </c:pt>
                <c:pt idx="13">
                  <c:v>0</c:v>
                </c:pt>
                <c:pt idx="14">
                  <c:v>142</c:v>
                </c:pt>
                <c:pt idx="15">
                  <c:v>1</c:v>
                </c:pt>
                <c:pt idx="16">
                  <c:v>185</c:v>
                </c:pt>
                <c:pt idx="17">
                  <c:v>0</c:v>
                </c:pt>
                <c:pt idx="18">
                  <c:v>0</c:v>
                </c:pt>
                <c:pt idx="19">
                  <c:v>0</c:v>
                </c:pt>
                <c:pt idx="20">
                  <c:v>1</c:v>
                </c:pt>
                <c:pt idx="21">
                  <c:v>0</c:v>
                </c:pt>
                <c:pt idx="22">
                  <c:v>0</c:v>
                </c:pt>
              </c:numCache>
            </c:numRef>
          </c:val>
        </c:ser>
        <c:ser>
          <c:idx val="2"/>
          <c:order val="1"/>
          <c:tx>
            <c:v>Riesgo + Dañadas VMVDU</c:v>
          </c:tx>
          <c:marker>
            <c:symbol val="none"/>
          </c:marker>
          <c:cat>
            <c:strRef>
              <c:f>'VMVDU-Asistencia Alimentaria'!$A$7:$A$29</c:f>
              <c:strCache>
                <c:ptCount val="23"/>
                <c:pt idx="0">
                  <c:v>ARMENIA</c:v>
                </c:pt>
                <c:pt idx="1">
                  <c:v>BERLIN</c:v>
                </c:pt>
                <c:pt idx="2">
                  <c:v>CALUCO</c:v>
                </c:pt>
                <c:pt idx="3">
                  <c:v>CHIRILAGUA</c:v>
                </c:pt>
                <c:pt idx="4">
                  <c:v>CIUDAD ARCE</c:v>
                </c:pt>
                <c:pt idx="5">
                  <c:v>CONCEPCION BATRES</c:v>
                </c:pt>
                <c:pt idx="6">
                  <c:v>EL CARMEN</c:v>
                </c:pt>
                <c:pt idx="7">
                  <c:v>EL CARRIZAL</c:v>
                </c:pt>
                <c:pt idx="8">
                  <c:v>JICALAPA</c:v>
                </c:pt>
                <c:pt idx="9">
                  <c:v>JUJUTLA</c:v>
                </c:pt>
                <c:pt idx="10">
                  <c:v>LA LIBERTAD</c:v>
                </c:pt>
                <c:pt idx="11">
                  <c:v>NAHUIZALCO</c:v>
                </c:pt>
                <c:pt idx="12">
                  <c:v>PANCHIMALCO</c:v>
                </c:pt>
                <c:pt idx="13">
                  <c:v>SAN DIONISIO</c:v>
                </c:pt>
                <c:pt idx="14">
                  <c:v>SAN FRANCISCO MENENDEZ</c:v>
                </c:pt>
                <c:pt idx="15">
                  <c:v>SAN JUAN OPICO</c:v>
                </c:pt>
                <c:pt idx="16">
                  <c:v>SAN JULIAN</c:v>
                </c:pt>
                <c:pt idx="17">
                  <c:v>SAN LUIS LA HERRADURA</c:v>
                </c:pt>
                <c:pt idx="18">
                  <c:v>SAN MIGUEL</c:v>
                </c:pt>
                <c:pt idx="19">
                  <c:v>SANTIAGO NONUALCO</c:v>
                </c:pt>
                <c:pt idx="20">
                  <c:v>SANTO TOMAS</c:v>
                </c:pt>
                <c:pt idx="21">
                  <c:v>TECOLUCA</c:v>
                </c:pt>
                <c:pt idx="22">
                  <c:v>ZACATECOLUCA</c:v>
                </c:pt>
              </c:strCache>
            </c:strRef>
          </c:cat>
          <c:val>
            <c:numRef>
              <c:f>'VMVDU-Asistencia Alimentaria'!$D$7:$D$29</c:f>
              <c:numCache>
                <c:formatCode>General</c:formatCode>
                <c:ptCount val="23"/>
                <c:pt idx="0">
                  <c:v>12</c:v>
                </c:pt>
                <c:pt idx="1">
                  <c:v>6</c:v>
                </c:pt>
                <c:pt idx="2">
                  <c:v>267</c:v>
                </c:pt>
                <c:pt idx="3">
                  <c:v>71</c:v>
                </c:pt>
                <c:pt idx="4">
                  <c:v>267</c:v>
                </c:pt>
                <c:pt idx="5">
                  <c:v>31</c:v>
                </c:pt>
                <c:pt idx="6">
                  <c:v>24</c:v>
                </c:pt>
                <c:pt idx="7">
                  <c:v>59</c:v>
                </c:pt>
                <c:pt idx="8">
                  <c:v>26</c:v>
                </c:pt>
                <c:pt idx="9">
                  <c:v>8</c:v>
                </c:pt>
                <c:pt idx="10">
                  <c:v>11</c:v>
                </c:pt>
                <c:pt idx="11">
                  <c:v>6</c:v>
                </c:pt>
                <c:pt idx="12">
                  <c:v>3</c:v>
                </c:pt>
                <c:pt idx="13">
                  <c:v>677</c:v>
                </c:pt>
                <c:pt idx="14">
                  <c:v>660</c:v>
                </c:pt>
                <c:pt idx="15">
                  <c:v>15</c:v>
                </c:pt>
                <c:pt idx="16">
                  <c:v>236</c:v>
                </c:pt>
                <c:pt idx="17">
                  <c:v>378</c:v>
                </c:pt>
                <c:pt idx="18">
                  <c:v>125</c:v>
                </c:pt>
                <c:pt idx="19">
                  <c:v>41</c:v>
                </c:pt>
                <c:pt idx="20">
                  <c:v>25</c:v>
                </c:pt>
                <c:pt idx="21">
                  <c:v>75</c:v>
                </c:pt>
                <c:pt idx="22">
                  <c:v>16</c:v>
                </c:pt>
              </c:numCache>
            </c:numRef>
          </c:val>
        </c:ser>
        <c:ser>
          <c:idx val="4"/>
          <c:order val="2"/>
          <c:tx>
            <c:v>Dañadas Asistencia Alimentaria</c:v>
          </c:tx>
          <c:marker>
            <c:symbol val="none"/>
          </c:marker>
          <c:cat>
            <c:strRef>
              <c:f>'VMVDU-Asistencia Alimentaria'!$A$7:$A$29</c:f>
              <c:strCache>
                <c:ptCount val="23"/>
                <c:pt idx="0">
                  <c:v>ARMENIA</c:v>
                </c:pt>
                <c:pt idx="1">
                  <c:v>BERLIN</c:v>
                </c:pt>
                <c:pt idx="2">
                  <c:v>CALUCO</c:v>
                </c:pt>
                <c:pt idx="3">
                  <c:v>CHIRILAGUA</c:v>
                </c:pt>
                <c:pt idx="4">
                  <c:v>CIUDAD ARCE</c:v>
                </c:pt>
                <c:pt idx="5">
                  <c:v>CONCEPCION BATRES</c:v>
                </c:pt>
                <c:pt idx="6">
                  <c:v>EL CARMEN</c:v>
                </c:pt>
                <c:pt idx="7">
                  <c:v>EL CARRIZAL</c:v>
                </c:pt>
                <c:pt idx="8">
                  <c:v>JICALAPA</c:v>
                </c:pt>
                <c:pt idx="9">
                  <c:v>JUJUTLA</c:v>
                </c:pt>
                <c:pt idx="10">
                  <c:v>LA LIBERTAD</c:v>
                </c:pt>
                <c:pt idx="11">
                  <c:v>NAHUIZALCO</c:v>
                </c:pt>
                <c:pt idx="12">
                  <c:v>PANCHIMALCO</c:v>
                </c:pt>
                <c:pt idx="13">
                  <c:v>SAN DIONISIO</c:v>
                </c:pt>
                <c:pt idx="14">
                  <c:v>SAN FRANCISCO MENENDEZ</c:v>
                </c:pt>
                <c:pt idx="15">
                  <c:v>SAN JUAN OPICO</c:v>
                </c:pt>
                <c:pt idx="16">
                  <c:v>SAN JULIAN</c:v>
                </c:pt>
                <c:pt idx="17">
                  <c:v>SAN LUIS LA HERRADURA</c:v>
                </c:pt>
                <c:pt idx="18">
                  <c:v>SAN MIGUEL</c:v>
                </c:pt>
                <c:pt idx="19">
                  <c:v>SANTIAGO NONUALCO</c:v>
                </c:pt>
                <c:pt idx="20">
                  <c:v>SANTO TOMAS</c:v>
                </c:pt>
                <c:pt idx="21">
                  <c:v>TECOLUCA</c:v>
                </c:pt>
                <c:pt idx="22">
                  <c:v>ZACATECOLUCA</c:v>
                </c:pt>
              </c:strCache>
            </c:strRef>
          </c:cat>
          <c:val>
            <c:numRef>
              <c:f>'VMVDU-Asistencia Alimentaria'!$F$7:$F$29</c:f>
              <c:numCache>
                <c:formatCode>General</c:formatCode>
                <c:ptCount val="23"/>
                <c:pt idx="0">
                  <c:v>0</c:v>
                </c:pt>
                <c:pt idx="1">
                  <c:v>32</c:v>
                </c:pt>
                <c:pt idx="2">
                  <c:v>0</c:v>
                </c:pt>
                <c:pt idx="3">
                  <c:v>60</c:v>
                </c:pt>
                <c:pt idx="4">
                  <c:v>267</c:v>
                </c:pt>
                <c:pt idx="5">
                  <c:v>214</c:v>
                </c:pt>
                <c:pt idx="6">
                  <c:v>11</c:v>
                </c:pt>
                <c:pt idx="7">
                  <c:v>45</c:v>
                </c:pt>
                <c:pt idx="8">
                  <c:v>2</c:v>
                </c:pt>
                <c:pt idx="9">
                  <c:v>16</c:v>
                </c:pt>
                <c:pt idx="10">
                  <c:v>141</c:v>
                </c:pt>
                <c:pt idx="11">
                  <c:v>210</c:v>
                </c:pt>
                <c:pt idx="12">
                  <c:v>520</c:v>
                </c:pt>
                <c:pt idx="13">
                  <c:v>242</c:v>
                </c:pt>
                <c:pt idx="14">
                  <c:v>511</c:v>
                </c:pt>
                <c:pt idx="15">
                  <c:v>2</c:v>
                </c:pt>
                <c:pt idx="16">
                  <c:v>675</c:v>
                </c:pt>
                <c:pt idx="17">
                  <c:v>24</c:v>
                </c:pt>
                <c:pt idx="18">
                  <c:v>0</c:v>
                </c:pt>
                <c:pt idx="19">
                  <c:v>4</c:v>
                </c:pt>
                <c:pt idx="20">
                  <c:v>0</c:v>
                </c:pt>
                <c:pt idx="21">
                  <c:v>137</c:v>
                </c:pt>
                <c:pt idx="22">
                  <c:v>488</c:v>
                </c:pt>
              </c:numCache>
            </c:numRef>
          </c:val>
        </c:ser>
        <c:marker val="1"/>
        <c:axId val="108871040"/>
        <c:axId val="108905600"/>
      </c:lineChart>
      <c:catAx>
        <c:axId val="108871040"/>
        <c:scaling>
          <c:orientation val="minMax"/>
        </c:scaling>
        <c:axPos val="b"/>
        <c:majorTickMark val="none"/>
        <c:tickLblPos val="nextTo"/>
        <c:crossAx val="108905600"/>
        <c:crosses val="autoZero"/>
        <c:auto val="1"/>
        <c:lblAlgn val="ctr"/>
        <c:lblOffset val="100"/>
      </c:catAx>
      <c:valAx>
        <c:axId val="108905600"/>
        <c:scaling>
          <c:orientation val="minMax"/>
        </c:scaling>
        <c:axPos val="l"/>
        <c:majorGridlines/>
        <c:numFmt formatCode="General" sourceLinked="1"/>
        <c:majorTickMark val="none"/>
        <c:tickLblPos val="nextTo"/>
        <c:crossAx val="108871040"/>
        <c:crosses val="autoZero"/>
        <c:crossBetween val="between"/>
      </c:valAx>
    </c:plotArea>
    <c:legend>
      <c:legendPos val="r"/>
      <c:layout/>
    </c:legend>
    <c:plotVisOnly val="1"/>
  </c:chart>
  <c:printSettings>
    <c:headerFooter/>
    <c:pageMargins b="0.75000000000000222" l="0.70000000000000062" r="0.70000000000000062" t="0.750000000000002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a:pPr>
            <a:r>
              <a:rPr lang="es-ES"/>
              <a:t>Levantamientos </a:t>
            </a:r>
            <a:r>
              <a:rPr lang="es-ES" baseline="0"/>
              <a:t>VMVDU - Asistencia Alimentaria</a:t>
            </a:r>
            <a:endParaRPr lang="es-ES"/>
          </a:p>
        </c:rich>
      </c:tx>
    </c:title>
    <c:plotArea>
      <c:layout/>
      <c:lineChart>
        <c:grouping val="stacked"/>
        <c:ser>
          <c:idx val="0"/>
          <c:order val="0"/>
          <c:tx>
            <c:v>Levantamientos VMVDU</c:v>
          </c:tx>
          <c:marker>
            <c:symbol val="none"/>
          </c:marker>
          <c:cat>
            <c:strRef>
              <c:f>'VMVDU-Asistencia Alimentaria'!$A$7:$A$29</c:f>
              <c:strCache>
                <c:ptCount val="23"/>
                <c:pt idx="0">
                  <c:v>ARMENIA</c:v>
                </c:pt>
                <c:pt idx="1">
                  <c:v>BERLIN</c:v>
                </c:pt>
                <c:pt idx="2">
                  <c:v>CALUCO</c:v>
                </c:pt>
                <c:pt idx="3">
                  <c:v>CHIRILAGUA</c:v>
                </c:pt>
                <c:pt idx="4">
                  <c:v>CIUDAD ARCE</c:v>
                </c:pt>
                <c:pt idx="5">
                  <c:v>CONCEPCION BATRES</c:v>
                </c:pt>
                <c:pt idx="6">
                  <c:v>EL CARMEN</c:v>
                </c:pt>
                <c:pt idx="7">
                  <c:v>EL CARRIZAL</c:v>
                </c:pt>
                <c:pt idx="8">
                  <c:v>JICALAPA</c:v>
                </c:pt>
                <c:pt idx="9">
                  <c:v>JUJUTLA</c:v>
                </c:pt>
                <c:pt idx="10">
                  <c:v>LA LIBERTAD</c:v>
                </c:pt>
                <c:pt idx="11">
                  <c:v>NAHUIZALCO</c:v>
                </c:pt>
                <c:pt idx="12">
                  <c:v>PANCHIMALCO</c:v>
                </c:pt>
                <c:pt idx="13">
                  <c:v>SAN DIONISIO</c:v>
                </c:pt>
                <c:pt idx="14">
                  <c:v>SAN FRANCISCO MENENDEZ</c:v>
                </c:pt>
                <c:pt idx="15">
                  <c:v>SAN JUAN OPICO</c:v>
                </c:pt>
                <c:pt idx="16">
                  <c:v>SAN JULIAN</c:v>
                </c:pt>
                <c:pt idx="17">
                  <c:v>SAN LUIS LA HERRADURA</c:v>
                </c:pt>
                <c:pt idx="18">
                  <c:v>SAN MIGUEL</c:v>
                </c:pt>
                <c:pt idx="19">
                  <c:v>SANTIAGO NONUALCO</c:v>
                </c:pt>
                <c:pt idx="20">
                  <c:v>SANTO TOMAS</c:v>
                </c:pt>
                <c:pt idx="21">
                  <c:v>TECOLUCA</c:v>
                </c:pt>
                <c:pt idx="22">
                  <c:v>ZACATECOLUCA</c:v>
                </c:pt>
              </c:strCache>
            </c:strRef>
          </c:cat>
          <c:val>
            <c:numRef>
              <c:f>'VMVDU-Asistencia Alimentaria'!$B$7:$B$29</c:f>
              <c:numCache>
                <c:formatCode>General</c:formatCode>
                <c:ptCount val="23"/>
                <c:pt idx="0">
                  <c:v>2</c:v>
                </c:pt>
                <c:pt idx="1">
                  <c:v>1</c:v>
                </c:pt>
                <c:pt idx="2">
                  <c:v>12</c:v>
                </c:pt>
                <c:pt idx="3">
                  <c:v>4</c:v>
                </c:pt>
                <c:pt idx="4">
                  <c:v>11</c:v>
                </c:pt>
                <c:pt idx="5">
                  <c:v>3</c:v>
                </c:pt>
                <c:pt idx="6">
                  <c:v>3</c:v>
                </c:pt>
                <c:pt idx="7">
                  <c:v>3</c:v>
                </c:pt>
                <c:pt idx="8">
                  <c:v>3</c:v>
                </c:pt>
                <c:pt idx="9">
                  <c:v>1</c:v>
                </c:pt>
                <c:pt idx="10">
                  <c:v>2</c:v>
                </c:pt>
                <c:pt idx="11">
                  <c:v>1</c:v>
                </c:pt>
                <c:pt idx="12">
                  <c:v>2</c:v>
                </c:pt>
                <c:pt idx="13">
                  <c:v>7</c:v>
                </c:pt>
                <c:pt idx="14">
                  <c:v>5</c:v>
                </c:pt>
                <c:pt idx="15">
                  <c:v>3</c:v>
                </c:pt>
                <c:pt idx="16">
                  <c:v>12</c:v>
                </c:pt>
                <c:pt idx="17">
                  <c:v>6</c:v>
                </c:pt>
                <c:pt idx="18">
                  <c:v>16</c:v>
                </c:pt>
                <c:pt idx="19">
                  <c:v>2</c:v>
                </c:pt>
                <c:pt idx="20">
                  <c:v>10</c:v>
                </c:pt>
                <c:pt idx="21">
                  <c:v>4</c:v>
                </c:pt>
                <c:pt idx="22">
                  <c:v>6</c:v>
                </c:pt>
              </c:numCache>
            </c:numRef>
          </c:val>
        </c:ser>
        <c:ser>
          <c:idx val="3"/>
          <c:order val="1"/>
          <c:tx>
            <c:v>Levantamientos Asistencia Alimentaria</c:v>
          </c:tx>
          <c:marker>
            <c:symbol val="none"/>
          </c:marker>
          <c:cat>
            <c:strRef>
              <c:f>'VMVDU-Asistencia Alimentaria'!$A$7:$A$29</c:f>
              <c:strCache>
                <c:ptCount val="23"/>
                <c:pt idx="0">
                  <c:v>ARMENIA</c:v>
                </c:pt>
                <c:pt idx="1">
                  <c:v>BERLIN</c:v>
                </c:pt>
                <c:pt idx="2">
                  <c:v>CALUCO</c:v>
                </c:pt>
                <c:pt idx="3">
                  <c:v>CHIRILAGUA</c:v>
                </c:pt>
                <c:pt idx="4">
                  <c:v>CIUDAD ARCE</c:v>
                </c:pt>
                <c:pt idx="5">
                  <c:v>CONCEPCION BATRES</c:v>
                </c:pt>
                <c:pt idx="6">
                  <c:v>EL CARMEN</c:v>
                </c:pt>
                <c:pt idx="7">
                  <c:v>EL CARRIZAL</c:v>
                </c:pt>
                <c:pt idx="8">
                  <c:v>JICALAPA</c:v>
                </c:pt>
                <c:pt idx="9">
                  <c:v>JUJUTLA</c:v>
                </c:pt>
                <c:pt idx="10">
                  <c:v>LA LIBERTAD</c:v>
                </c:pt>
                <c:pt idx="11">
                  <c:v>NAHUIZALCO</c:v>
                </c:pt>
                <c:pt idx="12">
                  <c:v>PANCHIMALCO</c:v>
                </c:pt>
                <c:pt idx="13">
                  <c:v>SAN DIONISIO</c:v>
                </c:pt>
                <c:pt idx="14">
                  <c:v>SAN FRANCISCO MENENDEZ</c:v>
                </c:pt>
                <c:pt idx="15">
                  <c:v>SAN JUAN OPICO</c:v>
                </c:pt>
                <c:pt idx="16">
                  <c:v>SAN JULIAN</c:v>
                </c:pt>
                <c:pt idx="17">
                  <c:v>SAN LUIS LA HERRADURA</c:v>
                </c:pt>
                <c:pt idx="18">
                  <c:v>SAN MIGUEL</c:v>
                </c:pt>
                <c:pt idx="19">
                  <c:v>SANTIAGO NONUALCO</c:v>
                </c:pt>
                <c:pt idx="20">
                  <c:v>SANTO TOMAS</c:v>
                </c:pt>
                <c:pt idx="21">
                  <c:v>TECOLUCA</c:v>
                </c:pt>
                <c:pt idx="22">
                  <c:v>ZACATECOLUCA</c:v>
                </c:pt>
              </c:strCache>
            </c:strRef>
          </c:cat>
          <c:val>
            <c:numRef>
              <c:f>'VMVDU-Asistencia Alimentaria'!$E$7:$E$29</c:f>
              <c:numCache>
                <c:formatCode>General</c:formatCode>
                <c:ptCount val="23"/>
                <c:pt idx="0">
                  <c:v>1</c:v>
                </c:pt>
                <c:pt idx="1">
                  <c:v>5</c:v>
                </c:pt>
                <c:pt idx="2">
                  <c:v>1</c:v>
                </c:pt>
                <c:pt idx="3">
                  <c:v>12</c:v>
                </c:pt>
                <c:pt idx="4">
                  <c:v>8</c:v>
                </c:pt>
                <c:pt idx="5">
                  <c:v>27</c:v>
                </c:pt>
                <c:pt idx="6">
                  <c:v>4</c:v>
                </c:pt>
                <c:pt idx="7">
                  <c:v>5</c:v>
                </c:pt>
                <c:pt idx="8">
                  <c:v>2</c:v>
                </c:pt>
                <c:pt idx="9">
                  <c:v>2</c:v>
                </c:pt>
                <c:pt idx="10">
                  <c:v>23</c:v>
                </c:pt>
                <c:pt idx="11">
                  <c:v>14</c:v>
                </c:pt>
                <c:pt idx="12">
                  <c:v>5</c:v>
                </c:pt>
                <c:pt idx="13">
                  <c:v>4</c:v>
                </c:pt>
                <c:pt idx="14">
                  <c:v>29</c:v>
                </c:pt>
                <c:pt idx="15">
                  <c:v>1</c:v>
                </c:pt>
                <c:pt idx="16">
                  <c:v>27</c:v>
                </c:pt>
                <c:pt idx="17">
                  <c:v>5</c:v>
                </c:pt>
                <c:pt idx="18">
                  <c:v>1</c:v>
                </c:pt>
                <c:pt idx="19">
                  <c:v>1</c:v>
                </c:pt>
                <c:pt idx="20">
                  <c:v>1</c:v>
                </c:pt>
                <c:pt idx="21">
                  <c:v>11</c:v>
                </c:pt>
                <c:pt idx="22">
                  <c:v>15</c:v>
                </c:pt>
              </c:numCache>
            </c:numRef>
          </c:val>
        </c:ser>
        <c:marker val="1"/>
        <c:axId val="109069824"/>
        <c:axId val="109071360"/>
      </c:lineChart>
      <c:catAx>
        <c:axId val="109069824"/>
        <c:scaling>
          <c:orientation val="minMax"/>
        </c:scaling>
        <c:axPos val="b"/>
        <c:majorTickMark val="none"/>
        <c:tickLblPos val="nextTo"/>
        <c:crossAx val="109071360"/>
        <c:crosses val="autoZero"/>
        <c:auto val="1"/>
        <c:lblAlgn val="ctr"/>
        <c:lblOffset val="100"/>
      </c:catAx>
      <c:valAx>
        <c:axId val="109071360"/>
        <c:scaling>
          <c:orientation val="minMax"/>
        </c:scaling>
        <c:axPos val="l"/>
        <c:majorGridlines/>
        <c:numFmt formatCode="General" sourceLinked="1"/>
        <c:majorTickMark val="none"/>
        <c:tickLblPos val="nextTo"/>
        <c:crossAx val="109069824"/>
        <c:crosses val="autoZero"/>
        <c:crossBetween val="between"/>
      </c:valAx>
    </c:plotArea>
    <c:legend>
      <c:legendPos val="r"/>
    </c:legend>
    <c:plotVisOnly val="1"/>
  </c:chart>
  <c:printSettings>
    <c:headerFooter/>
    <c:pageMargins b="0.75000000000000222" l="0.70000000000000062" r="0.70000000000000062" t="0.750000000000002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a:pPr>
            <a:r>
              <a:rPr lang="es-ES"/>
              <a:t>Levantamientos</a:t>
            </a:r>
            <a:r>
              <a:rPr lang="es-ES" baseline="0"/>
              <a:t> Albergues y VMVDU</a:t>
            </a:r>
          </a:p>
        </c:rich>
      </c:tx>
      <c:layout/>
    </c:title>
    <c:plotArea>
      <c:layout/>
      <c:lineChart>
        <c:grouping val="standard"/>
        <c:ser>
          <c:idx val="0"/>
          <c:order val="0"/>
          <c:tx>
            <c:v>Levantamientos Albergues</c:v>
          </c:tx>
          <c:marker>
            <c:symbol val="none"/>
          </c:marker>
          <c:cat>
            <c:strRef>
              <c:f>'Albergues - VMVDU'!$A$5:$A$74</c:f>
              <c:strCache>
                <c:ptCount val="70"/>
                <c:pt idx="0">
                  <c:v>ACAJUTLA</c:v>
                </c:pt>
                <c:pt idx="1">
                  <c:v>AHUACHAPAN</c:v>
                </c:pt>
                <c:pt idx="2">
                  <c:v>APANECA</c:v>
                </c:pt>
                <c:pt idx="3">
                  <c:v>APOPA</c:v>
                </c:pt>
                <c:pt idx="4">
                  <c:v>ARMENIA</c:v>
                </c:pt>
                <c:pt idx="5">
                  <c:v>AYUTUXTEPEQUE</c:v>
                </c:pt>
                <c:pt idx="6">
                  <c:v>BERLIN</c:v>
                </c:pt>
                <c:pt idx="7">
                  <c:v>CACAOPERA</c:v>
                </c:pt>
                <c:pt idx="8">
                  <c:v>CALIFORNIA</c:v>
                </c:pt>
                <c:pt idx="9">
                  <c:v>CALUCO</c:v>
                </c:pt>
                <c:pt idx="10">
                  <c:v>CAROLINA</c:v>
                </c:pt>
                <c:pt idx="11">
                  <c:v>CHALCHUAPA</c:v>
                </c:pt>
                <c:pt idx="12">
                  <c:v>CHIRILAGUA</c:v>
                </c:pt>
                <c:pt idx="13">
                  <c:v>CIUDAD ARCE</c:v>
                </c:pt>
                <c:pt idx="14">
                  <c:v>CIUDAD BARRIOS</c:v>
                </c:pt>
                <c:pt idx="15">
                  <c:v>CIUDAD DELGADO</c:v>
                </c:pt>
                <c:pt idx="16">
                  <c:v>COATEPEQUE</c:v>
                </c:pt>
                <c:pt idx="17">
                  <c:v>CONCEPCION BATRES</c:v>
                </c:pt>
                <c:pt idx="18">
                  <c:v>CONCHAGUA</c:v>
                </c:pt>
                <c:pt idx="19">
                  <c:v>CUISNAHUAT</c:v>
                </c:pt>
                <c:pt idx="20">
                  <c:v>EL CARMEN</c:v>
                </c:pt>
                <c:pt idx="21">
                  <c:v>EL CARRIZAL</c:v>
                </c:pt>
                <c:pt idx="22">
                  <c:v>EL CONGO</c:v>
                </c:pt>
                <c:pt idx="23">
                  <c:v>EL DIVISADERO</c:v>
                </c:pt>
                <c:pt idx="24">
                  <c:v>EL PAISNAL</c:v>
                </c:pt>
                <c:pt idx="25">
                  <c:v>EL PORVENIR</c:v>
                </c:pt>
                <c:pt idx="26">
                  <c:v>GUADALUPE</c:v>
                </c:pt>
                <c:pt idx="27">
                  <c:v>ILOPANGO</c:v>
                </c:pt>
                <c:pt idx="28">
                  <c:v>JAYAQUE</c:v>
                </c:pt>
                <c:pt idx="29">
                  <c:v>JICALAPA</c:v>
                </c:pt>
                <c:pt idx="30">
                  <c:v>JUAYUA</c:v>
                </c:pt>
                <c:pt idx="31">
                  <c:v>JUCUARAN</c:v>
                </c:pt>
                <c:pt idx="32">
                  <c:v>JUJUTLA</c:v>
                </c:pt>
                <c:pt idx="33">
                  <c:v>LA UNION</c:v>
                </c:pt>
                <c:pt idx="34">
                  <c:v>MEJICANOS</c:v>
                </c:pt>
                <c:pt idx="35">
                  <c:v>METAPAN</c:v>
                </c:pt>
                <c:pt idx="36">
                  <c:v>MONCAGUA</c:v>
                </c:pt>
                <c:pt idx="37">
                  <c:v>NAHUIZALCO</c:v>
                </c:pt>
                <c:pt idx="38">
                  <c:v>NAHULINGO</c:v>
                </c:pt>
                <c:pt idx="39">
                  <c:v>PANCHIMALCO</c:v>
                </c:pt>
                <c:pt idx="40">
                  <c:v>PUERTO EL TRIUNFO</c:v>
                </c:pt>
                <c:pt idx="41">
                  <c:v>ROSARIO DE MORA</c:v>
                </c:pt>
                <c:pt idx="42">
                  <c:v>SACACOYO</c:v>
                </c:pt>
                <c:pt idx="43">
                  <c:v>SALCOATITAN</c:v>
                </c:pt>
                <c:pt idx="44">
                  <c:v>SAN CAYETANO ISTEPEQUE</c:v>
                </c:pt>
                <c:pt idx="45">
                  <c:v>SAN DIONISIO</c:v>
                </c:pt>
                <c:pt idx="46">
                  <c:v>SAN FRANCISCO MENENDEZ</c:v>
                </c:pt>
                <c:pt idx="47">
                  <c:v>SAN JUAN OPICO</c:v>
                </c:pt>
                <c:pt idx="48">
                  <c:v>SAN JULIAN</c:v>
                </c:pt>
                <c:pt idx="49">
                  <c:v>SAN LUIS LA HERRADURA</c:v>
                </c:pt>
                <c:pt idx="50">
                  <c:v>SAN LUIS TALPA</c:v>
                </c:pt>
                <c:pt idx="51">
                  <c:v>SAN MARTIN</c:v>
                </c:pt>
                <c:pt idx="52">
                  <c:v>SAN MIGUEL</c:v>
                </c:pt>
                <c:pt idx="53">
                  <c:v>SAN PEDRO MASAHUAT</c:v>
                </c:pt>
                <c:pt idx="54">
                  <c:v>SAN PEDRO NONUALCO</c:v>
                </c:pt>
                <c:pt idx="55">
                  <c:v>SAN PEDRO PUXTLA</c:v>
                </c:pt>
                <c:pt idx="56">
                  <c:v>SAN SALVADOR</c:v>
                </c:pt>
                <c:pt idx="57">
                  <c:v>SAN SEBASTIAN SALITRILLO</c:v>
                </c:pt>
                <c:pt idx="58">
                  <c:v>SANTA ANA</c:v>
                </c:pt>
                <c:pt idx="59">
                  <c:v>SANTA ELENA</c:v>
                </c:pt>
                <c:pt idx="60">
                  <c:v>SANTA MARIA OSTUMA</c:v>
                </c:pt>
                <c:pt idx="61">
                  <c:v>SANTA TECLA</c:v>
                </c:pt>
                <c:pt idx="62">
                  <c:v>SANTIAGO NONUALCO</c:v>
                </c:pt>
                <c:pt idx="63">
                  <c:v>SANTO TOMAS</c:v>
                </c:pt>
                <c:pt idx="64">
                  <c:v>SONSONATE</c:v>
                </c:pt>
                <c:pt idx="65">
                  <c:v>TACUBA</c:v>
                </c:pt>
                <c:pt idx="66">
                  <c:v>TECAPAN</c:v>
                </c:pt>
                <c:pt idx="67">
                  <c:v>TECOLUCA</c:v>
                </c:pt>
                <c:pt idx="68">
                  <c:v>YUCUAIQUIN</c:v>
                </c:pt>
                <c:pt idx="69">
                  <c:v>ZACATECOLUCA</c:v>
                </c:pt>
              </c:strCache>
            </c:strRef>
          </c:cat>
          <c:val>
            <c:numRef>
              <c:f>'Albergues - VMVDU'!$B$5:$B$74</c:f>
              <c:numCache>
                <c:formatCode>General</c:formatCode>
                <c:ptCount val="70"/>
                <c:pt idx="0">
                  <c:v>8</c:v>
                </c:pt>
                <c:pt idx="1">
                  <c:v>3</c:v>
                </c:pt>
                <c:pt idx="2">
                  <c:v>1</c:v>
                </c:pt>
                <c:pt idx="3">
                  <c:v>3</c:v>
                </c:pt>
                <c:pt idx="4">
                  <c:v>2</c:v>
                </c:pt>
                <c:pt idx="5">
                  <c:v>2</c:v>
                </c:pt>
                <c:pt idx="6">
                  <c:v>1</c:v>
                </c:pt>
                <c:pt idx="7">
                  <c:v>1</c:v>
                </c:pt>
                <c:pt idx="8">
                  <c:v>1</c:v>
                </c:pt>
                <c:pt idx="9">
                  <c:v>12</c:v>
                </c:pt>
                <c:pt idx="10">
                  <c:v>1</c:v>
                </c:pt>
                <c:pt idx="11">
                  <c:v>2</c:v>
                </c:pt>
                <c:pt idx="12">
                  <c:v>4</c:v>
                </c:pt>
                <c:pt idx="13">
                  <c:v>11</c:v>
                </c:pt>
                <c:pt idx="14">
                  <c:v>1</c:v>
                </c:pt>
                <c:pt idx="15">
                  <c:v>4</c:v>
                </c:pt>
                <c:pt idx="16">
                  <c:v>5</c:v>
                </c:pt>
                <c:pt idx="17">
                  <c:v>3</c:v>
                </c:pt>
                <c:pt idx="18">
                  <c:v>1</c:v>
                </c:pt>
                <c:pt idx="19">
                  <c:v>1</c:v>
                </c:pt>
                <c:pt idx="20">
                  <c:v>3</c:v>
                </c:pt>
                <c:pt idx="21">
                  <c:v>3</c:v>
                </c:pt>
                <c:pt idx="22">
                  <c:v>1</c:v>
                </c:pt>
                <c:pt idx="23">
                  <c:v>1</c:v>
                </c:pt>
                <c:pt idx="24">
                  <c:v>3</c:v>
                </c:pt>
                <c:pt idx="25">
                  <c:v>1</c:v>
                </c:pt>
                <c:pt idx="26">
                  <c:v>1</c:v>
                </c:pt>
                <c:pt idx="27">
                  <c:v>1</c:v>
                </c:pt>
                <c:pt idx="28">
                  <c:v>6</c:v>
                </c:pt>
                <c:pt idx="29">
                  <c:v>3</c:v>
                </c:pt>
                <c:pt idx="30">
                  <c:v>2</c:v>
                </c:pt>
                <c:pt idx="31">
                  <c:v>1</c:v>
                </c:pt>
                <c:pt idx="32">
                  <c:v>1</c:v>
                </c:pt>
                <c:pt idx="33">
                  <c:v>1</c:v>
                </c:pt>
                <c:pt idx="34">
                  <c:v>11</c:v>
                </c:pt>
                <c:pt idx="35">
                  <c:v>2</c:v>
                </c:pt>
                <c:pt idx="36">
                  <c:v>1</c:v>
                </c:pt>
                <c:pt idx="37">
                  <c:v>1</c:v>
                </c:pt>
                <c:pt idx="38">
                  <c:v>3</c:v>
                </c:pt>
                <c:pt idx="39">
                  <c:v>2</c:v>
                </c:pt>
                <c:pt idx="40">
                  <c:v>3</c:v>
                </c:pt>
                <c:pt idx="41">
                  <c:v>1</c:v>
                </c:pt>
                <c:pt idx="42">
                  <c:v>4</c:v>
                </c:pt>
                <c:pt idx="43">
                  <c:v>1</c:v>
                </c:pt>
                <c:pt idx="44">
                  <c:v>1</c:v>
                </c:pt>
                <c:pt idx="45">
                  <c:v>7</c:v>
                </c:pt>
                <c:pt idx="46">
                  <c:v>5</c:v>
                </c:pt>
                <c:pt idx="47">
                  <c:v>5</c:v>
                </c:pt>
                <c:pt idx="48">
                  <c:v>12</c:v>
                </c:pt>
                <c:pt idx="49">
                  <c:v>6</c:v>
                </c:pt>
                <c:pt idx="50">
                  <c:v>11</c:v>
                </c:pt>
                <c:pt idx="51">
                  <c:v>4</c:v>
                </c:pt>
                <c:pt idx="52">
                  <c:v>16</c:v>
                </c:pt>
                <c:pt idx="53">
                  <c:v>5</c:v>
                </c:pt>
                <c:pt idx="54">
                  <c:v>1</c:v>
                </c:pt>
                <c:pt idx="55">
                  <c:v>2</c:v>
                </c:pt>
                <c:pt idx="56">
                  <c:v>1</c:v>
                </c:pt>
                <c:pt idx="57">
                  <c:v>1</c:v>
                </c:pt>
                <c:pt idx="58">
                  <c:v>3</c:v>
                </c:pt>
                <c:pt idx="59">
                  <c:v>1</c:v>
                </c:pt>
                <c:pt idx="60">
                  <c:v>5</c:v>
                </c:pt>
                <c:pt idx="61">
                  <c:v>6</c:v>
                </c:pt>
                <c:pt idx="62">
                  <c:v>2</c:v>
                </c:pt>
                <c:pt idx="63">
                  <c:v>10</c:v>
                </c:pt>
                <c:pt idx="64">
                  <c:v>8</c:v>
                </c:pt>
                <c:pt idx="65">
                  <c:v>1</c:v>
                </c:pt>
                <c:pt idx="66">
                  <c:v>1</c:v>
                </c:pt>
                <c:pt idx="67">
                  <c:v>4</c:v>
                </c:pt>
                <c:pt idx="68">
                  <c:v>1</c:v>
                </c:pt>
                <c:pt idx="69">
                  <c:v>6</c:v>
                </c:pt>
              </c:numCache>
            </c:numRef>
          </c:val>
        </c:ser>
        <c:ser>
          <c:idx val="1"/>
          <c:order val="1"/>
          <c:tx>
            <c:v>Levantamientos VMVDU</c:v>
          </c:tx>
          <c:marker>
            <c:symbol val="none"/>
          </c:marker>
          <c:cat>
            <c:strRef>
              <c:f>'Albergues - VMVDU'!$A$5:$A$74</c:f>
              <c:strCache>
                <c:ptCount val="70"/>
                <c:pt idx="0">
                  <c:v>ACAJUTLA</c:v>
                </c:pt>
                <c:pt idx="1">
                  <c:v>AHUACHAPAN</c:v>
                </c:pt>
                <c:pt idx="2">
                  <c:v>APANECA</c:v>
                </c:pt>
                <c:pt idx="3">
                  <c:v>APOPA</c:v>
                </c:pt>
                <c:pt idx="4">
                  <c:v>ARMENIA</c:v>
                </c:pt>
                <c:pt idx="5">
                  <c:v>AYUTUXTEPEQUE</c:v>
                </c:pt>
                <c:pt idx="6">
                  <c:v>BERLIN</c:v>
                </c:pt>
                <c:pt idx="7">
                  <c:v>CACAOPERA</c:v>
                </c:pt>
                <c:pt idx="8">
                  <c:v>CALIFORNIA</c:v>
                </c:pt>
                <c:pt idx="9">
                  <c:v>CALUCO</c:v>
                </c:pt>
                <c:pt idx="10">
                  <c:v>CAROLINA</c:v>
                </c:pt>
                <c:pt idx="11">
                  <c:v>CHALCHUAPA</c:v>
                </c:pt>
                <c:pt idx="12">
                  <c:v>CHIRILAGUA</c:v>
                </c:pt>
                <c:pt idx="13">
                  <c:v>CIUDAD ARCE</c:v>
                </c:pt>
                <c:pt idx="14">
                  <c:v>CIUDAD BARRIOS</c:v>
                </c:pt>
                <c:pt idx="15">
                  <c:v>CIUDAD DELGADO</c:v>
                </c:pt>
                <c:pt idx="16">
                  <c:v>COATEPEQUE</c:v>
                </c:pt>
                <c:pt idx="17">
                  <c:v>CONCEPCION BATRES</c:v>
                </c:pt>
                <c:pt idx="18">
                  <c:v>CONCHAGUA</c:v>
                </c:pt>
                <c:pt idx="19">
                  <c:v>CUISNAHUAT</c:v>
                </c:pt>
                <c:pt idx="20">
                  <c:v>EL CARMEN</c:v>
                </c:pt>
                <c:pt idx="21">
                  <c:v>EL CARRIZAL</c:v>
                </c:pt>
                <c:pt idx="22">
                  <c:v>EL CONGO</c:v>
                </c:pt>
                <c:pt idx="23">
                  <c:v>EL DIVISADERO</c:v>
                </c:pt>
                <c:pt idx="24">
                  <c:v>EL PAISNAL</c:v>
                </c:pt>
                <c:pt idx="25">
                  <c:v>EL PORVENIR</c:v>
                </c:pt>
                <c:pt idx="26">
                  <c:v>GUADALUPE</c:v>
                </c:pt>
                <c:pt idx="27">
                  <c:v>ILOPANGO</c:v>
                </c:pt>
                <c:pt idx="28">
                  <c:v>JAYAQUE</c:v>
                </c:pt>
                <c:pt idx="29">
                  <c:v>JICALAPA</c:v>
                </c:pt>
                <c:pt idx="30">
                  <c:v>JUAYUA</c:v>
                </c:pt>
                <c:pt idx="31">
                  <c:v>JUCUARAN</c:v>
                </c:pt>
                <c:pt idx="32">
                  <c:v>JUJUTLA</c:v>
                </c:pt>
                <c:pt idx="33">
                  <c:v>LA UNION</c:v>
                </c:pt>
                <c:pt idx="34">
                  <c:v>MEJICANOS</c:v>
                </c:pt>
                <c:pt idx="35">
                  <c:v>METAPAN</c:v>
                </c:pt>
                <c:pt idx="36">
                  <c:v>MONCAGUA</c:v>
                </c:pt>
                <c:pt idx="37">
                  <c:v>NAHUIZALCO</c:v>
                </c:pt>
                <c:pt idx="38">
                  <c:v>NAHULINGO</c:v>
                </c:pt>
                <c:pt idx="39">
                  <c:v>PANCHIMALCO</c:v>
                </c:pt>
                <c:pt idx="40">
                  <c:v>PUERTO EL TRIUNFO</c:v>
                </c:pt>
                <c:pt idx="41">
                  <c:v>ROSARIO DE MORA</c:v>
                </c:pt>
                <c:pt idx="42">
                  <c:v>SACACOYO</c:v>
                </c:pt>
                <c:pt idx="43">
                  <c:v>SALCOATITAN</c:v>
                </c:pt>
                <c:pt idx="44">
                  <c:v>SAN CAYETANO ISTEPEQUE</c:v>
                </c:pt>
                <c:pt idx="45">
                  <c:v>SAN DIONISIO</c:v>
                </c:pt>
                <c:pt idx="46">
                  <c:v>SAN FRANCISCO MENENDEZ</c:v>
                </c:pt>
                <c:pt idx="47">
                  <c:v>SAN JUAN OPICO</c:v>
                </c:pt>
                <c:pt idx="48">
                  <c:v>SAN JULIAN</c:v>
                </c:pt>
                <c:pt idx="49">
                  <c:v>SAN LUIS LA HERRADURA</c:v>
                </c:pt>
                <c:pt idx="50">
                  <c:v>SAN LUIS TALPA</c:v>
                </c:pt>
                <c:pt idx="51">
                  <c:v>SAN MARTIN</c:v>
                </c:pt>
                <c:pt idx="52">
                  <c:v>SAN MIGUEL</c:v>
                </c:pt>
                <c:pt idx="53">
                  <c:v>SAN PEDRO MASAHUAT</c:v>
                </c:pt>
                <c:pt idx="54">
                  <c:v>SAN PEDRO NONUALCO</c:v>
                </c:pt>
                <c:pt idx="55">
                  <c:v>SAN PEDRO PUXTLA</c:v>
                </c:pt>
                <c:pt idx="56">
                  <c:v>SAN SALVADOR</c:v>
                </c:pt>
                <c:pt idx="57">
                  <c:v>SAN SEBASTIAN SALITRILLO</c:v>
                </c:pt>
                <c:pt idx="58">
                  <c:v>SANTA ANA</c:v>
                </c:pt>
                <c:pt idx="59">
                  <c:v>SANTA ELENA</c:v>
                </c:pt>
                <c:pt idx="60">
                  <c:v>SANTA MARIA OSTUMA</c:v>
                </c:pt>
                <c:pt idx="61">
                  <c:v>SANTA TECLA</c:v>
                </c:pt>
                <c:pt idx="62">
                  <c:v>SANTIAGO NONUALCO</c:v>
                </c:pt>
                <c:pt idx="63">
                  <c:v>SANTO TOMAS</c:v>
                </c:pt>
                <c:pt idx="64">
                  <c:v>SONSONATE</c:v>
                </c:pt>
                <c:pt idx="65">
                  <c:v>TACUBA</c:v>
                </c:pt>
                <c:pt idx="66">
                  <c:v>TECAPAN</c:v>
                </c:pt>
                <c:pt idx="67">
                  <c:v>TECOLUCA</c:v>
                </c:pt>
                <c:pt idx="68">
                  <c:v>YUCUAIQUIN</c:v>
                </c:pt>
                <c:pt idx="69">
                  <c:v>ZACATECOLUCA</c:v>
                </c:pt>
              </c:strCache>
            </c:strRef>
          </c:cat>
          <c:val>
            <c:numRef>
              <c:f>'Albergues - VMVDU'!$C$5:$C$74</c:f>
              <c:numCache>
                <c:formatCode>General</c:formatCode>
                <c:ptCount val="70"/>
                <c:pt idx="0">
                  <c:v>8</c:v>
                </c:pt>
                <c:pt idx="1">
                  <c:v>3</c:v>
                </c:pt>
                <c:pt idx="2">
                  <c:v>1</c:v>
                </c:pt>
                <c:pt idx="3">
                  <c:v>3</c:v>
                </c:pt>
                <c:pt idx="4">
                  <c:v>2</c:v>
                </c:pt>
                <c:pt idx="5">
                  <c:v>2</c:v>
                </c:pt>
                <c:pt idx="6">
                  <c:v>1</c:v>
                </c:pt>
                <c:pt idx="7">
                  <c:v>1</c:v>
                </c:pt>
                <c:pt idx="8">
                  <c:v>1</c:v>
                </c:pt>
                <c:pt idx="9">
                  <c:v>12</c:v>
                </c:pt>
                <c:pt idx="10">
                  <c:v>1</c:v>
                </c:pt>
                <c:pt idx="11">
                  <c:v>5</c:v>
                </c:pt>
                <c:pt idx="12">
                  <c:v>4</c:v>
                </c:pt>
                <c:pt idx="13">
                  <c:v>11</c:v>
                </c:pt>
                <c:pt idx="14">
                  <c:v>2</c:v>
                </c:pt>
                <c:pt idx="15">
                  <c:v>4</c:v>
                </c:pt>
                <c:pt idx="16">
                  <c:v>5</c:v>
                </c:pt>
                <c:pt idx="17">
                  <c:v>3</c:v>
                </c:pt>
                <c:pt idx="18">
                  <c:v>1</c:v>
                </c:pt>
                <c:pt idx="19">
                  <c:v>1</c:v>
                </c:pt>
                <c:pt idx="20">
                  <c:v>3</c:v>
                </c:pt>
                <c:pt idx="21">
                  <c:v>3</c:v>
                </c:pt>
                <c:pt idx="22">
                  <c:v>1</c:v>
                </c:pt>
                <c:pt idx="23">
                  <c:v>1</c:v>
                </c:pt>
                <c:pt idx="24">
                  <c:v>3</c:v>
                </c:pt>
                <c:pt idx="25">
                  <c:v>1</c:v>
                </c:pt>
                <c:pt idx="26">
                  <c:v>1</c:v>
                </c:pt>
                <c:pt idx="27">
                  <c:v>1</c:v>
                </c:pt>
                <c:pt idx="28">
                  <c:v>14</c:v>
                </c:pt>
                <c:pt idx="29">
                  <c:v>3</c:v>
                </c:pt>
                <c:pt idx="30">
                  <c:v>2</c:v>
                </c:pt>
                <c:pt idx="31">
                  <c:v>2</c:v>
                </c:pt>
                <c:pt idx="32">
                  <c:v>1</c:v>
                </c:pt>
                <c:pt idx="33">
                  <c:v>1</c:v>
                </c:pt>
                <c:pt idx="34">
                  <c:v>11</c:v>
                </c:pt>
                <c:pt idx="35">
                  <c:v>3</c:v>
                </c:pt>
                <c:pt idx="36">
                  <c:v>1</c:v>
                </c:pt>
                <c:pt idx="37">
                  <c:v>1</c:v>
                </c:pt>
                <c:pt idx="38">
                  <c:v>3</c:v>
                </c:pt>
                <c:pt idx="39">
                  <c:v>2</c:v>
                </c:pt>
                <c:pt idx="40">
                  <c:v>3</c:v>
                </c:pt>
                <c:pt idx="41">
                  <c:v>1</c:v>
                </c:pt>
                <c:pt idx="42">
                  <c:v>11</c:v>
                </c:pt>
                <c:pt idx="43">
                  <c:v>1</c:v>
                </c:pt>
                <c:pt idx="44">
                  <c:v>1</c:v>
                </c:pt>
                <c:pt idx="45">
                  <c:v>7</c:v>
                </c:pt>
                <c:pt idx="46">
                  <c:v>5</c:v>
                </c:pt>
                <c:pt idx="47">
                  <c:v>3</c:v>
                </c:pt>
                <c:pt idx="48">
                  <c:v>12</c:v>
                </c:pt>
                <c:pt idx="49">
                  <c:v>6</c:v>
                </c:pt>
                <c:pt idx="50">
                  <c:v>11</c:v>
                </c:pt>
                <c:pt idx="51">
                  <c:v>4</c:v>
                </c:pt>
                <c:pt idx="52">
                  <c:v>16</c:v>
                </c:pt>
                <c:pt idx="53">
                  <c:v>6</c:v>
                </c:pt>
                <c:pt idx="54">
                  <c:v>1</c:v>
                </c:pt>
                <c:pt idx="55">
                  <c:v>2</c:v>
                </c:pt>
                <c:pt idx="56">
                  <c:v>1</c:v>
                </c:pt>
                <c:pt idx="57">
                  <c:v>2</c:v>
                </c:pt>
                <c:pt idx="58">
                  <c:v>3</c:v>
                </c:pt>
                <c:pt idx="59">
                  <c:v>1</c:v>
                </c:pt>
                <c:pt idx="60">
                  <c:v>5</c:v>
                </c:pt>
                <c:pt idx="61">
                  <c:v>6</c:v>
                </c:pt>
                <c:pt idx="62">
                  <c:v>2</c:v>
                </c:pt>
                <c:pt idx="63">
                  <c:v>10</c:v>
                </c:pt>
                <c:pt idx="64">
                  <c:v>8</c:v>
                </c:pt>
                <c:pt idx="65">
                  <c:v>1</c:v>
                </c:pt>
                <c:pt idx="66">
                  <c:v>1</c:v>
                </c:pt>
                <c:pt idx="67">
                  <c:v>4</c:v>
                </c:pt>
                <c:pt idx="68">
                  <c:v>1</c:v>
                </c:pt>
                <c:pt idx="69">
                  <c:v>6</c:v>
                </c:pt>
              </c:numCache>
            </c:numRef>
          </c:val>
        </c:ser>
        <c:marker val="1"/>
        <c:axId val="109407232"/>
        <c:axId val="109421312"/>
      </c:lineChart>
      <c:catAx>
        <c:axId val="109407232"/>
        <c:scaling>
          <c:orientation val="minMax"/>
        </c:scaling>
        <c:axPos val="b"/>
        <c:majorTickMark val="none"/>
        <c:tickLblPos val="nextTo"/>
        <c:crossAx val="109421312"/>
        <c:crosses val="autoZero"/>
        <c:auto val="1"/>
        <c:lblAlgn val="ctr"/>
        <c:lblOffset val="100"/>
      </c:catAx>
      <c:valAx>
        <c:axId val="109421312"/>
        <c:scaling>
          <c:orientation val="minMax"/>
        </c:scaling>
        <c:axPos val="l"/>
        <c:majorGridlines/>
        <c:numFmt formatCode="General" sourceLinked="1"/>
        <c:majorTickMark val="none"/>
        <c:tickLblPos val="nextTo"/>
        <c:spPr>
          <a:ln w="9525">
            <a:noFill/>
          </a:ln>
        </c:spPr>
        <c:crossAx val="109407232"/>
        <c:crosses val="autoZero"/>
        <c:crossBetween val="between"/>
      </c:valAx>
    </c:plotArea>
    <c:legend>
      <c:legendPos val="b"/>
      <c:layout/>
    </c:legend>
    <c:plotVisOnly val="1"/>
  </c:chart>
  <c:printSettings>
    <c:headerFooter/>
    <c:pageMargins b="0.75000000000000133" l="0.70000000000000062" r="0.70000000000000062" t="0.750000000000001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a:pPr>
            <a:r>
              <a:rPr lang="es-ES"/>
              <a:t>Viviendas Destruidas</a:t>
            </a:r>
            <a:r>
              <a:rPr lang="es-ES" baseline="0"/>
              <a:t> Albergues y VMVDU</a:t>
            </a:r>
          </a:p>
        </c:rich>
      </c:tx>
      <c:layout/>
    </c:title>
    <c:plotArea>
      <c:layout/>
      <c:lineChart>
        <c:grouping val="standard"/>
        <c:ser>
          <c:idx val="1"/>
          <c:order val="0"/>
          <c:tx>
            <c:v>Viviendas Destruidas Albergues</c:v>
          </c:tx>
          <c:marker>
            <c:symbol val="none"/>
          </c:marker>
          <c:cat>
            <c:strRef>
              <c:f>'Albergues - VMVDU'!$A$5:$A$74</c:f>
              <c:strCache>
                <c:ptCount val="70"/>
                <c:pt idx="0">
                  <c:v>ACAJUTLA</c:v>
                </c:pt>
                <c:pt idx="1">
                  <c:v>AHUACHAPAN</c:v>
                </c:pt>
                <c:pt idx="2">
                  <c:v>APANECA</c:v>
                </c:pt>
                <c:pt idx="3">
                  <c:v>APOPA</c:v>
                </c:pt>
                <c:pt idx="4">
                  <c:v>ARMENIA</c:v>
                </c:pt>
                <c:pt idx="5">
                  <c:v>AYUTUXTEPEQUE</c:v>
                </c:pt>
                <c:pt idx="6">
                  <c:v>BERLIN</c:v>
                </c:pt>
                <c:pt idx="7">
                  <c:v>CACAOPERA</c:v>
                </c:pt>
                <c:pt idx="8">
                  <c:v>CALIFORNIA</c:v>
                </c:pt>
                <c:pt idx="9">
                  <c:v>CALUCO</c:v>
                </c:pt>
                <c:pt idx="10">
                  <c:v>CAROLINA</c:v>
                </c:pt>
                <c:pt idx="11">
                  <c:v>CHALCHUAPA</c:v>
                </c:pt>
                <c:pt idx="12">
                  <c:v>CHIRILAGUA</c:v>
                </c:pt>
                <c:pt idx="13">
                  <c:v>CIUDAD ARCE</c:v>
                </c:pt>
                <c:pt idx="14">
                  <c:v>CIUDAD BARRIOS</c:v>
                </c:pt>
                <c:pt idx="15">
                  <c:v>CIUDAD DELGADO</c:v>
                </c:pt>
                <c:pt idx="16">
                  <c:v>COATEPEQUE</c:v>
                </c:pt>
                <c:pt idx="17">
                  <c:v>CONCEPCION BATRES</c:v>
                </c:pt>
                <c:pt idx="18">
                  <c:v>CONCHAGUA</c:v>
                </c:pt>
                <c:pt idx="19">
                  <c:v>CUISNAHUAT</c:v>
                </c:pt>
                <c:pt idx="20">
                  <c:v>EL CARMEN</c:v>
                </c:pt>
                <c:pt idx="21">
                  <c:v>EL CARRIZAL</c:v>
                </c:pt>
                <c:pt idx="22">
                  <c:v>EL CONGO</c:v>
                </c:pt>
                <c:pt idx="23">
                  <c:v>EL DIVISADERO</c:v>
                </c:pt>
                <c:pt idx="24">
                  <c:v>EL PAISNAL</c:v>
                </c:pt>
                <c:pt idx="25">
                  <c:v>EL PORVENIR</c:v>
                </c:pt>
                <c:pt idx="26">
                  <c:v>GUADALUPE</c:v>
                </c:pt>
                <c:pt idx="27">
                  <c:v>ILOPANGO</c:v>
                </c:pt>
                <c:pt idx="28">
                  <c:v>JAYAQUE</c:v>
                </c:pt>
                <c:pt idx="29">
                  <c:v>JICALAPA</c:v>
                </c:pt>
                <c:pt idx="30">
                  <c:v>JUAYUA</c:v>
                </c:pt>
                <c:pt idx="31">
                  <c:v>JUCUARAN</c:v>
                </c:pt>
                <c:pt idx="32">
                  <c:v>JUJUTLA</c:v>
                </c:pt>
                <c:pt idx="33">
                  <c:v>LA UNION</c:v>
                </c:pt>
                <c:pt idx="34">
                  <c:v>MEJICANOS</c:v>
                </c:pt>
                <c:pt idx="35">
                  <c:v>METAPAN</c:v>
                </c:pt>
                <c:pt idx="36">
                  <c:v>MONCAGUA</c:v>
                </c:pt>
                <c:pt idx="37">
                  <c:v>NAHUIZALCO</c:v>
                </c:pt>
                <c:pt idx="38">
                  <c:v>NAHULINGO</c:v>
                </c:pt>
                <c:pt idx="39">
                  <c:v>PANCHIMALCO</c:v>
                </c:pt>
                <c:pt idx="40">
                  <c:v>PUERTO EL TRIUNFO</c:v>
                </c:pt>
                <c:pt idx="41">
                  <c:v>ROSARIO DE MORA</c:v>
                </c:pt>
                <c:pt idx="42">
                  <c:v>SACACOYO</c:v>
                </c:pt>
                <c:pt idx="43">
                  <c:v>SALCOATITAN</c:v>
                </c:pt>
                <c:pt idx="44">
                  <c:v>SAN CAYETANO ISTEPEQUE</c:v>
                </c:pt>
                <c:pt idx="45">
                  <c:v>SAN DIONISIO</c:v>
                </c:pt>
                <c:pt idx="46">
                  <c:v>SAN FRANCISCO MENENDEZ</c:v>
                </c:pt>
                <c:pt idx="47">
                  <c:v>SAN JUAN OPICO</c:v>
                </c:pt>
                <c:pt idx="48">
                  <c:v>SAN JULIAN</c:v>
                </c:pt>
                <c:pt idx="49">
                  <c:v>SAN LUIS LA HERRADURA</c:v>
                </c:pt>
                <c:pt idx="50">
                  <c:v>SAN LUIS TALPA</c:v>
                </c:pt>
                <c:pt idx="51">
                  <c:v>SAN MARTIN</c:v>
                </c:pt>
                <c:pt idx="52">
                  <c:v>SAN MIGUEL</c:v>
                </c:pt>
                <c:pt idx="53">
                  <c:v>SAN PEDRO MASAHUAT</c:v>
                </c:pt>
                <c:pt idx="54">
                  <c:v>SAN PEDRO NONUALCO</c:v>
                </c:pt>
                <c:pt idx="55">
                  <c:v>SAN PEDRO PUXTLA</c:v>
                </c:pt>
                <c:pt idx="56">
                  <c:v>SAN SALVADOR</c:v>
                </c:pt>
                <c:pt idx="57">
                  <c:v>SAN SEBASTIAN SALITRILLO</c:v>
                </c:pt>
                <c:pt idx="58">
                  <c:v>SANTA ANA</c:v>
                </c:pt>
                <c:pt idx="59">
                  <c:v>SANTA ELENA</c:v>
                </c:pt>
                <c:pt idx="60">
                  <c:v>SANTA MARIA OSTUMA</c:v>
                </c:pt>
                <c:pt idx="61">
                  <c:v>SANTA TECLA</c:v>
                </c:pt>
                <c:pt idx="62">
                  <c:v>SANTIAGO NONUALCO</c:v>
                </c:pt>
                <c:pt idx="63">
                  <c:v>SANTO TOMAS</c:v>
                </c:pt>
                <c:pt idx="64">
                  <c:v>SONSONATE</c:v>
                </c:pt>
                <c:pt idx="65">
                  <c:v>TACUBA</c:v>
                </c:pt>
                <c:pt idx="66">
                  <c:v>TECAPAN</c:v>
                </c:pt>
                <c:pt idx="67">
                  <c:v>TECOLUCA</c:v>
                </c:pt>
                <c:pt idx="68">
                  <c:v>YUCUAIQUIN</c:v>
                </c:pt>
                <c:pt idx="69">
                  <c:v>ZACATECOLUCA</c:v>
                </c:pt>
              </c:strCache>
            </c:strRef>
          </c:cat>
          <c:val>
            <c:numRef>
              <c:f>'Albergues - VMVDU'!$F$5:$F$74</c:f>
              <c:numCache>
                <c:formatCode>General</c:formatCode>
                <c:ptCount val="70"/>
                <c:pt idx="0">
                  <c:v>6</c:v>
                </c:pt>
                <c:pt idx="1">
                  <c:v>6</c:v>
                </c:pt>
                <c:pt idx="2">
                  <c:v>0</c:v>
                </c:pt>
                <c:pt idx="3">
                  <c:v>1</c:v>
                </c:pt>
                <c:pt idx="4">
                  <c:v>0</c:v>
                </c:pt>
                <c:pt idx="5">
                  <c:v>1</c:v>
                </c:pt>
                <c:pt idx="6">
                  <c:v>0</c:v>
                </c:pt>
                <c:pt idx="7">
                  <c:v>0</c:v>
                </c:pt>
                <c:pt idx="8">
                  <c:v>0</c:v>
                </c:pt>
                <c:pt idx="9">
                  <c:v>11</c:v>
                </c:pt>
                <c:pt idx="10">
                  <c:v>0</c:v>
                </c:pt>
                <c:pt idx="11">
                  <c:v>11</c:v>
                </c:pt>
                <c:pt idx="12">
                  <c:v>0</c:v>
                </c:pt>
                <c:pt idx="13">
                  <c:v>29</c:v>
                </c:pt>
                <c:pt idx="14">
                  <c:v>0</c:v>
                </c:pt>
                <c:pt idx="15">
                  <c:v>0</c:v>
                </c:pt>
                <c:pt idx="16">
                  <c:v>22</c:v>
                </c:pt>
                <c:pt idx="17">
                  <c:v>0</c:v>
                </c:pt>
                <c:pt idx="18">
                  <c:v>0</c:v>
                </c:pt>
                <c:pt idx="19">
                  <c:v>3</c:v>
                </c:pt>
                <c:pt idx="20">
                  <c:v>0</c:v>
                </c:pt>
                <c:pt idx="21">
                  <c:v>0</c:v>
                </c:pt>
                <c:pt idx="22">
                  <c:v>3</c:v>
                </c:pt>
                <c:pt idx="23">
                  <c:v>6</c:v>
                </c:pt>
                <c:pt idx="24">
                  <c:v>0</c:v>
                </c:pt>
                <c:pt idx="25">
                  <c:v>2</c:v>
                </c:pt>
                <c:pt idx="26">
                  <c:v>0</c:v>
                </c:pt>
                <c:pt idx="27">
                  <c:v>0</c:v>
                </c:pt>
                <c:pt idx="28">
                  <c:v>33</c:v>
                </c:pt>
                <c:pt idx="29">
                  <c:v>0</c:v>
                </c:pt>
                <c:pt idx="30">
                  <c:v>0</c:v>
                </c:pt>
                <c:pt idx="31">
                  <c:v>0</c:v>
                </c:pt>
                <c:pt idx="32">
                  <c:v>4</c:v>
                </c:pt>
                <c:pt idx="33">
                  <c:v>0</c:v>
                </c:pt>
                <c:pt idx="34">
                  <c:v>0</c:v>
                </c:pt>
                <c:pt idx="35">
                  <c:v>4</c:v>
                </c:pt>
                <c:pt idx="36">
                  <c:v>0</c:v>
                </c:pt>
                <c:pt idx="37">
                  <c:v>3</c:v>
                </c:pt>
                <c:pt idx="38">
                  <c:v>4</c:v>
                </c:pt>
                <c:pt idx="39">
                  <c:v>4</c:v>
                </c:pt>
                <c:pt idx="40">
                  <c:v>0</c:v>
                </c:pt>
                <c:pt idx="41">
                  <c:v>0</c:v>
                </c:pt>
                <c:pt idx="42">
                  <c:v>88</c:v>
                </c:pt>
                <c:pt idx="43">
                  <c:v>0</c:v>
                </c:pt>
                <c:pt idx="44">
                  <c:v>0</c:v>
                </c:pt>
                <c:pt idx="45">
                  <c:v>0</c:v>
                </c:pt>
                <c:pt idx="46">
                  <c:v>28</c:v>
                </c:pt>
                <c:pt idx="47">
                  <c:v>0</c:v>
                </c:pt>
                <c:pt idx="48">
                  <c:v>27</c:v>
                </c:pt>
                <c:pt idx="49">
                  <c:v>0</c:v>
                </c:pt>
                <c:pt idx="50">
                  <c:v>0</c:v>
                </c:pt>
                <c:pt idx="51">
                  <c:v>1</c:v>
                </c:pt>
                <c:pt idx="52">
                  <c:v>0</c:v>
                </c:pt>
                <c:pt idx="53">
                  <c:v>0</c:v>
                </c:pt>
                <c:pt idx="54">
                  <c:v>0</c:v>
                </c:pt>
                <c:pt idx="55">
                  <c:v>2</c:v>
                </c:pt>
                <c:pt idx="56">
                  <c:v>8</c:v>
                </c:pt>
                <c:pt idx="57">
                  <c:v>1</c:v>
                </c:pt>
                <c:pt idx="58">
                  <c:v>7</c:v>
                </c:pt>
                <c:pt idx="59">
                  <c:v>0</c:v>
                </c:pt>
                <c:pt idx="60">
                  <c:v>0</c:v>
                </c:pt>
                <c:pt idx="61">
                  <c:v>0</c:v>
                </c:pt>
                <c:pt idx="62">
                  <c:v>0</c:v>
                </c:pt>
                <c:pt idx="63">
                  <c:v>2</c:v>
                </c:pt>
                <c:pt idx="64">
                  <c:v>4</c:v>
                </c:pt>
                <c:pt idx="65">
                  <c:v>0</c:v>
                </c:pt>
                <c:pt idx="66">
                  <c:v>0</c:v>
                </c:pt>
                <c:pt idx="67">
                  <c:v>0</c:v>
                </c:pt>
                <c:pt idx="68">
                  <c:v>0</c:v>
                </c:pt>
                <c:pt idx="69">
                  <c:v>3</c:v>
                </c:pt>
              </c:numCache>
            </c:numRef>
          </c:val>
        </c:ser>
        <c:ser>
          <c:idx val="3"/>
          <c:order val="1"/>
          <c:tx>
            <c:v>Viviendas Destruidas VMVDU</c:v>
          </c:tx>
          <c:marker>
            <c:symbol val="none"/>
          </c:marker>
          <c:cat>
            <c:strRef>
              <c:f>'Albergues - VMVDU'!$A$5:$A$74</c:f>
              <c:strCache>
                <c:ptCount val="70"/>
                <c:pt idx="0">
                  <c:v>ACAJUTLA</c:v>
                </c:pt>
                <c:pt idx="1">
                  <c:v>AHUACHAPAN</c:v>
                </c:pt>
                <c:pt idx="2">
                  <c:v>APANECA</c:v>
                </c:pt>
                <c:pt idx="3">
                  <c:v>APOPA</c:v>
                </c:pt>
                <c:pt idx="4">
                  <c:v>ARMENIA</c:v>
                </c:pt>
                <c:pt idx="5">
                  <c:v>AYUTUXTEPEQUE</c:v>
                </c:pt>
                <c:pt idx="6">
                  <c:v>BERLIN</c:v>
                </c:pt>
                <c:pt idx="7">
                  <c:v>CACAOPERA</c:v>
                </c:pt>
                <c:pt idx="8">
                  <c:v>CALIFORNIA</c:v>
                </c:pt>
                <c:pt idx="9">
                  <c:v>CALUCO</c:v>
                </c:pt>
                <c:pt idx="10">
                  <c:v>CAROLINA</c:v>
                </c:pt>
                <c:pt idx="11">
                  <c:v>CHALCHUAPA</c:v>
                </c:pt>
                <c:pt idx="12">
                  <c:v>CHIRILAGUA</c:v>
                </c:pt>
                <c:pt idx="13">
                  <c:v>CIUDAD ARCE</c:v>
                </c:pt>
                <c:pt idx="14">
                  <c:v>CIUDAD BARRIOS</c:v>
                </c:pt>
                <c:pt idx="15">
                  <c:v>CIUDAD DELGADO</c:v>
                </c:pt>
                <c:pt idx="16">
                  <c:v>COATEPEQUE</c:v>
                </c:pt>
                <c:pt idx="17">
                  <c:v>CONCEPCION BATRES</c:v>
                </c:pt>
                <c:pt idx="18">
                  <c:v>CONCHAGUA</c:v>
                </c:pt>
                <c:pt idx="19">
                  <c:v>CUISNAHUAT</c:v>
                </c:pt>
                <c:pt idx="20">
                  <c:v>EL CARMEN</c:v>
                </c:pt>
                <c:pt idx="21">
                  <c:v>EL CARRIZAL</c:v>
                </c:pt>
                <c:pt idx="22">
                  <c:v>EL CONGO</c:v>
                </c:pt>
                <c:pt idx="23">
                  <c:v>EL DIVISADERO</c:v>
                </c:pt>
                <c:pt idx="24">
                  <c:v>EL PAISNAL</c:v>
                </c:pt>
                <c:pt idx="25">
                  <c:v>EL PORVENIR</c:v>
                </c:pt>
                <c:pt idx="26">
                  <c:v>GUADALUPE</c:v>
                </c:pt>
                <c:pt idx="27">
                  <c:v>ILOPANGO</c:v>
                </c:pt>
                <c:pt idx="28">
                  <c:v>JAYAQUE</c:v>
                </c:pt>
                <c:pt idx="29">
                  <c:v>JICALAPA</c:v>
                </c:pt>
                <c:pt idx="30">
                  <c:v>JUAYUA</c:v>
                </c:pt>
                <c:pt idx="31">
                  <c:v>JUCUARAN</c:v>
                </c:pt>
                <c:pt idx="32">
                  <c:v>JUJUTLA</c:v>
                </c:pt>
                <c:pt idx="33">
                  <c:v>LA UNION</c:v>
                </c:pt>
                <c:pt idx="34">
                  <c:v>MEJICANOS</c:v>
                </c:pt>
                <c:pt idx="35">
                  <c:v>METAPAN</c:v>
                </c:pt>
                <c:pt idx="36">
                  <c:v>MONCAGUA</c:v>
                </c:pt>
                <c:pt idx="37">
                  <c:v>NAHUIZALCO</c:v>
                </c:pt>
                <c:pt idx="38">
                  <c:v>NAHULINGO</c:v>
                </c:pt>
                <c:pt idx="39">
                  <c:v>PANCHIMALCO</c:v>
                </c:pt>
                <c:pt idx="40">
                  <c:v>PUERTO EL TRIUNFO</c:v>
                </c:pt>
                <c:pt idx="41">
                  <c:v>ROSARIO DE MORA</c:v>
                </c:pt>
                <c:pt idx="42">
                  <c:v>SACACOYO</c:v>
                </c:pt>
                <c:pt idx="43">
                  <c:v>SALCOATITAN</c:v>
                </c:pt>
                <c:pt idx="44">
                  <c:v>SAN CAYETANO ISTEPEQUE</c:v>
                </c:pt>
                <c:pt idx="45">
                  <c:v>SAN DIONISIO</c:v>
                </c:pt>
                <c:pt idx="46">
                  <c:v>SAN FRANCISCO MENENDEZ</c:v>
                </c:pt>
                <c:pt idx="47">
                  <c:v>SAN JUAN OPICO</c:v>
                </c:pt>
                <c:pt idx="48">
                  <c:v>SAN JULIAN</c:v>
                </c:pt>
                <c:pt idx="49">
                  <c:v>SAN LUIS LA HERRADURA</c:v>
                </c:pt>
                <c:pt idx="50">
                  <c:v>SAN LUIS TALPA</c:v>
                </c:pt>
                <c:pt idx="51">
                  <c:v>SAN MARTIN</c:v>
                </c:pt>
                <c:pt idx="52">
                  <c:v>SAN MIGUEL</c:v>
                </c:pt>
                <c:pt idx="53">
                  <c:v>SAN PEDRO MASAHUAT</c:v>
                </c:pt>
                <c:pt idx="54">
                  <c:v>SAN PEDRO NONUALCO</c:v>
                </c:pt>
                <c:pt idx="55">
                  <c:v>SAN PEDRO PUXTLA</c:v>
                </c:pt>
                <c:pt idx="56">
                  <c:v>SAN SALVADOR</c:v>
                </c:pt>
                <c:pt idx="57">
                  <c:v>SAN SEBASTIAN SALITRILLO</c:v>
                </c:pt>
                <c:pt idx="58">
                  <c:v>SANTA ANA</c:v>
                </c:pt>
                <c:pt idx="59">
                  <c:v>SANTA ELENA</c:v>
                </c:pt>
                <c:pt idx="60">
                  <c:v>SANTA MARIA OSTUMA</c:v>
                </c:pt>
                <c:pt idx="61">
                  <c:v>SANTA TECLA</c:v>
                </c:pt>
                <c:pt idx="62">
                  <c:v>SANTIAGO NONUALCO</c:v>
                </c:pt>
                <c:pt idx="63">
                  <c:v>SANTO TOMAS</c:v>
                </c:pt>
                <c:pt idx="64">
                  <c:v>SONSONATE</c:v>
                </c:pt>
                <c:pt idx="65">
                  <c:v>TACUBA</c:v>
                </c:pt>
                <c:pt idx="66">
                  <c:v>TECAPAN</c:v>
                </c:pt>
                <c:pt idx="67">
                  <c:v>TECOLUCA</c:v>
                </c:pt>
                <c:pt idx="68">
                  <c:v>YUCUAIQUIN</c:v>
                </c:pt>
                <c:pt idx="69">
                  <c:v>ZACATECOLUCA</c:v>
                </c:pt>
              </c:strCache>
            </c:strRef>
          </c:cat>
          <c:val>
            <c:numRef>
              <c:f>'Albergues - VMVDU'!$G$5:$G$74</c:f>
              <c:numCache>
                <c:formatCode>General</c:formatCode>
                <c:ptCount val="70"/>
                <c:pt idx="0">
                  <c:v>6</c:v>
                </c:pt>
                <c:pt idx="1">
                  <c:v>6</c:v>
                </c:pt>
                <c:pt idx="2">
                  <c:v>0</c:v>
                </c:pt>
                <c:pt idx="3">
                  <c:v>0</c:v>
                </c:pt>
                <c:pt idx="4">
                  <c:v>0</c:v>
                </c:pt>
                <c:pt idx="5">
                  <c:v>1</c:v>
                </c:pt>
                <c:pt idx="6">
                  <c:v>0</c:v>
                </c:pt>
                <c:pt idx="7">
                  <c:v>0</c:v>
                </c:pt>
                <c:pt idx="8">
                  <c:v>0</c:v>
                </c:pt>
                <c:pt idx="9">
                  <c:v>11</c:v>
                </c:pt>
                <c:pt idx="10">
                  <c:v>0</c:v>
                </c:pt>
                <c:pt idx="11">
                  <c:v>11</c:v>
                </c:pt>
                <c:pt idx="12">
                  <c:v>0</c:v>
                </c:pt>
                <c:pt idx="13">
                  <c:v>29</c:v>
                </c:pt>
                <c:pt idx="14">
                  <c:v>7</c:v>
                </c:pt>
                <c:pt idx="15">
                  <c:v>0</c:v>
                </c:pt>
                <c:pt idx="16">
                  <c:v>22</c:v>
                </c:pt>
                <c:pt idx="17">
                  <c:v>0</c:v>
                </c:pt>
                <c:pt idx="18">
                  <c:v>0</c:v>
                </c:pt>
                <c:pt idx="19">
                  <c:v>3</c:v>
                </c:pt>
                <c:pt idx="20">
                  <c:v>0</c:v>
                </c:pt>
                <c:pt idx="21">
                  <c:v>0</c:v>
                </c:pt>
                <c:pt idx="22">
                  <c:v>3</c:v>
                </c:pt>
                <c:pt idx="23">
                  <c:v>6</c:v>
                </c:pt>
                <c:pt idx="24">
                  <c:v>0</c:v>
                </c:pt>
                <c:pt idx="25">
                  <c:v>2</c:v>
                </c:pt>
                <c:pt idx="26">
                  <c:v>0</c:v>
                </c:pt>
                <c:pt idx="27">
                  <c:v>0</c:v>
                </c:pt>
                <c:pt idx="28">
                  <c:v>90</c:v>
                </c:pt>
                <c:pt idx="29">
                  <c:v>0</c:v>
                </c:pt>
                <c:pt idx="30">
                  <c:v>0</c:v>
                </c:pt>
                <c:pt idx="31">
                  <c:v>195</c:v>
                </c:pt>
                <c:pt idx="32">
                  <c:v>4</c:v>
                </c:pt>
                <c:pt idx="33">
                  <c:v>0</c:v>
                </c:pt>
                <c:pt idx="34">
                  <c:v>0</c:v>
                </c:pt>
                <c:pt idx="35">
                  <c:v>5</c:v>
                </c:pt>
                <c:pt idx="36">
                  <c:v>0</c:v>
                </c:pt>
                <c:pt idx="37">
                  <c:v>3</c:v>
                </c:pt>
                <c:pt idx="38">
                  <c:v>4</c:v>
                </c:pt>
                <c:pt idx="39">
                  <c:v>4</c:v>
                </c:pt>
                <c:pt idx="40">
                  <c:v>0</c:v>
                </c:pt>
                <c:pt idx="41">
                  <c:v>0</c:v>
                </c:pt>
                <c:pt idx="42">
                  <c:v>143</c:v>
                </c:pt>
                <c:pt idx="43">
                  <c:v>0</c:v>
                </c:pt>
                <c:pt idx="44">
                  <c:v>0</c:v>
                </c:pt>
                <c:pt idx="45">
                  <c:v>0</c:v>
                </c:pt>
                <c:pt idx="46">
                  <c:v>28</c:v>
                </c:pt>
                <c:pt idx="47">
                  <c:v>3</c:v>
                </c:pt>
                <c:pt idx="48">
                  <c:v>27</c:v>
                </c:pt>
                <c:pt idx="49">
                  <c:v>0</c:v>
                </c:pt>
                <c:pt idx="50">
                  <c:v>0</c:v>
                </c:pt>
                <c:pt idx="51">
                  <c:v>1</c:v>
                </c:pt>
                <c:pt idx="52">
                  <c:v>0</c:v>
                </c:pt>
                <c:pt idx="53">
                  <c:v>0</c:v>
                </c:pt>
                <c:pt idx="54">
                  <c:v>0</c:v>
                </c:pt>
                <c:pt idx="55">
                  <c:v>2</c:v>
                </c:pt>
                <c:pt idx="56">
                  <c:v>8</c:v>
                </c:pt>
                <c:pt idx="57">
                  <c:v>11</c:v>
                </c:pt>
                <c:pt idx="58">
                  <c:v>7</c:v>
                </c:pt>
                <c:pt idx="59">
                  <c:v>0</c:v>
                </c:pt>
                <c:pt idx="60">
                  <c:v>0</c:v>
                </c:pt>
                <c:pt idx="61">
                  <c:v>0</c:v>
                </c:pt>
                <c:pt idx="62">
                  <c:v>0</c:v>
                </c:pt>
                <c:pt idx="63">
                  <c:v>2</c:v>
                </c:pt>
                <c:pt idx="64">
                  <c:v>4</c:v>
                </c:pt>
                <c:pt idx="65">
                  <c:v>0</c:v>
                </c:pt>
                <c:pt idx="66">
                  <c:v>0</c:v>
                </c:pt>
                <c:pt idx="67">
                  <c:v>0</c:v>
                </c:pt>
                <c:pt idx="68">
                  <c:v>0</c:v>
                </c:pt>
                <c:pt idx="69">
                  <c:v>3</c:v>
                </c:pt>
              </c:numCache>
            </c:numRef>
          </c:val>
        </c:ser>
        <c:marker val="1"/>
        <c:axId val="109655168"/>
        <c:axId val="109656704"/>
      </c:lineChart>
      <c:catAx>
        <c:axId val="109655168"/>
        <c:scaling>
          <c:orientation val="minMax"/>
        </c:scaling>
        <c:axPos val="b"/>
        <c:majorTickMark val="none"/>
        <c:tickLblPos val="nextTo"/>
        <c:crossAx val="109656704"/>
        <c:crosses val="autoZero"/>
        <c:auto val="1"/>
        <c:lblAlgn val="ctr"/>
        <c:lblOffset val="100"/>
      </c:catAx>
      <c:valAx>
        <c:axId val="109656704"/>
        <c:scaling>
          <c:orientation val="minMax"/>
        </c:scaling>
        <c:axPos val="l"/>
        <c:majorGridlines/>
        <c:numFmt formatCode="General" sourceLinked="1"/>
        <c:majorTickMark val="none"/>
        <c:tickLblPos val="nextTo"/>
        <c:spPr>
          <a:ln w="9525">
            <a:noFill/>
          </a:ln>
        </c:spPr>
        <c:crossAx val="109655168"/>
        <c:crosses val="autoZero"/>
        <c:crossBetween val="between"/>
      </c:valAx>
    </c:plotArea>
    <c:legend>
      <c:legendPos val="b"/>
      <c:layout/>
    </c:legend>
    <c:plotVisOnly val="1"/>
  </c:chart>
  <c:printSettings>
    <c:headerFooter/>
    <c:pageMargins b="0.75000000000000155" l="0.70000000000000062" r="0.70000000000000062" t="0.75000000000000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a:pPr>
            <a:r>
              <a:rPr lang="es-ES"/>
              <a:t>Viviendas Dañadas</a:t>
            </a:r>
            <a:r>
              <a:rPr lang="es-ES" baseline="0"/>
              <a:t> Albergues y VMVDU</a:t>
            </a:r>
          </a:p>
        </c:rich>
      </c:tx>
    </c:title>
    <c:plotArea>
      <c:layout/>
      <c:lineChart>
        <c:grouping val="standard"/>
        <c:ser>
          <c:idx val="1"/>
          <c:order val="0"/>
          <c:tx>
            <c:v>Viviendas Dañadas Albergues</c:v>
          </c:tx>
          <c:marker>
            <c:symbol val="none"/>
          </c:marker>
          <c:cat>
            <c:strRef>
              <c:f>'Albergues - VMVDU'!$A$5:$A$74</c:f>
              <c:strCache>
                <c:ptCount val="70"/>
                <c:pt idx="0">
                  <c:v>ACAJUTLA</c:v>
                </c:pt>
                <c:pt idx="1">
                  <c:v>AHUACHAPAN</c:v>
                </c:pt>
                <c:pt idx="2">
                  <c:v>APANECA</c:v>
                </c:pt>
                <c:pt idx="3">
                  <c:v>APOPA</c:v>
                </c:pt>
                <c:pt idx="4">
                  <c:v>ARMENIA</c:v>
                </c:pt>
                <c:pt idx="5">
                  <c:v>AYUTUXTEPEQUE</c:v>
                </c:pt>
                <c:pt idx="6">
                  <c:v>BERLIN</c:v>
                </c:pt>
                <c:pt idx="7">
                  <c:v>CACAOPERA</c:v>
                </c:pt>
                <c:pt idx="8">
                  <c:v>CALIFORNIA</c:v>
                </c:pt>
                <c:pt idx="9">
                  <c:v>CALUCO</c:v>
                </c:pt>
                <c:pt idx="10">
                  <c:v>CAROLINA</c:v>
                </c:pt>
                <c:pt idx="11">
                  <c:v>CHALCHUAPA</c:v>
                </c:pt>
                <c:pt idx="12">
                  <c:v>CHIRILAGUA</c:v>
                </c:pt>
                <c:pt idx="13">
                  <c:v>CIUDAD ARCE</c:v>
                </c:pt>
                <c:pt idx="14">
                  <c:v>CIUDAD BARRIOS</c:v>
                </c:pt>
                <c:pt idx="15">
                  <c:v>CIUDAD DELGADO</c:v>
                </c:pt>
                <c:pt idx="16">
                  <c:v>COATEPEQUE</c:v>
                </c:pt>
                <c:pt idx="17">
                  <c:v>CONCEPCION BATRES</c:v>
                </c:pt>
                <c:pt idx="18">
                  <c:v>CONCHAGUA</c:v>
                </c:pt>
                <c:pt idx="19">
                  <c:v>CUISNAHUAT</c:v>
                </c:pt>
                <c:pt idx="20">
                  <c:v>EL CARMEN</c:v>
                </c:pt>
                <c:pt idx="21">
                  <c:v>EL CARRIZAL</c:v>
                </c:pt>
                <c:pt idx="22">
                  <c:v>EL CONGO</c:v>
                </c:pt>
                <c:pt idx="23">
                  <c:v>EL DIVISADERO</c:v>
                </c:pt>
                <c:pt idx="24">
                  <c:v>EL PAISNAL</c:v>
                </c:pt>
                <c:pt idx="25">
                  <c:v>EL PORVENIR</c:v>
                </c:pt>
                <c:pt idx="26">
                  <c:v>GUADALUPE</c:v>
                </c:pt>
                <c:pt idx="27">
                  <c:v>ILOPANGO</c:v>
                </c:pt>
                <c:pt idx="28">
                  <c:v>JAYAQUE</c:v>
                </c:pt>
                <c:pt idx="29">
                  <c:v>JICALAPA</c:v>
                </c:pt>
                <c:pt idx="30">
                  <c:v>JUAYUA</c:v>
                </c:pt>
                <c:pt idx="31">
                  <c:v>JUCUARAN</c:v>
                </c:pt>
                <c:pt idx="32">
                  <c:v>JUJUTLA</c:v>
                </c:pt>
                <c:pt idx="33">
                  <c:v>LA UNION</c:v>
                </c:pt>
                <c:pt idx="34">
                  <c:v>MEJICANOS</c:v>
                </c:pt>
                <c:pt idx="35">
                  <c:v>METAPAN</c:v>
                </c:pt>
                <c:pt idx="36">
                  <c:v>MONCAGUA</c:v>
                </c:pt>
                <c:pt idx="37">
                  <c:v>NAHUIZALCO</c:v>
                </c:pt>
                <c:pt idx="38">
                  <c:v>NAHULINGO</c:v>
                </c:pt>
                <c:pt idx="39">
                  <c:v>PANCHIMALCO</c:v>
                </c:pt>
                <c:pt idx="40">
                  <c:v>PUERTO EL TRIUNFO</c:v>
                </c:pt>
                <c:pt idx="41">
                  <c:v>ROSARIO DE MORA</c:v>
                </c:pt>
                <c:pt idx="42">
                  <c:v>SACACOYO</c:v>
                </c:pt>
                <c:pt idx="43">
                  <c:v>SALCOATITAN</c:v>
                </c:pt>
                <c:pt idx="44">
                  <c:v>SAN CAYETANO ISTEPEQUE</c:v>
                </c:pt>
                <c:pt idx="45">
                  <c:v>SAN DIONISIO</c:v>
                </c:pt>
                <c:pt idx="46">
                  <c:v>SAN FRANCISCO MENENDEZ</c:v>
                </c:pt>
                <c:pt idx="47">
                  <c:v>SAN JUAN OPICO</c:v>
                </c:pt>
                <c:pt idx="48">
                  <c:v>SAN JULIAN</c:v>
                </c:pt>
                <c:pt idx="49">
                  <c:v>SAN LUIS LA HERRADURA</c:v>
                </c:pt>
                <c:pt idx="50">
                  <c:v>SAN LUIS TALPA</c:v>
                </c:pt>
                <c:pt idx="51">
                  <c:v>SAN MARTIN</c:v>
                </c:pt>
                <c:pt idx="52">
                  <c:v>SAN MIGUEL</c:v>
                </c:pt>
                <c:pt idx="53">
                  <c:v>SAN PEDRO MASAHUAT</c:v>
                </c:pt>
                <c:pt idx="54">
                  <c:v>SAN PEDRO NONUALCO</c:v>
                </c:pt>
                <c:pt idx="55">
                  <c:v>SAN PEDRO PUXTLA</c:v>
                </c:pt>
                <c:pt idx="56">
                  <c:v>SAN SALVADOR</c:v>
                </c:pt>
                <c:pt idx="57">
                  <c:v>SAN SEBASTIAN SALITRILLO</c:v>
                </c:pt>
                <c:pt idx="58">
                  <c:v>SANTA ANA</c:v>
                </c:pt>
                <c:pt idx="59">
                  <c:v>SANTA ELENA</c:v>
                </c:pt>
                <c:pt idx="60">
                  <c:v>SANTA MARIA OSTUMA</c:v>
                </c:pt>
                <c:pt idx="61">
                  <c:v>SANTA TECLA</c:v>
                </c:pt>
                <c:pt idx="62">
                  <c:v>SANTIAGO NONUALCO</c:v>
                </c:pt>
                <c:pt idx="63">
                  <c:v>SANTO TOMAS</c:v>
                </c:pt>
                <c:pt idx="64">
                  <c:v>SONSONATE</c:v>
                </c:pt>
                <c:pt idx="65">
                  <c:v>TACUBA</c:v>
                </c:pt>
                <c:pt idx="66">
                  <c:v>TECAPAN</c:v>
                </c:pt>
                <c:pt idx="67">
                  <c:v>TECOLUCA</c:v>
                </c:pt>
                <c:pt idx="68">
                  <c:v>YUCUAIQUIN</c:v>
                </c:pt>
                <c:pt idx="69">
                  <c:v>ZACATECOLUCA</c:v>
                </c:pt>
              </c:strCache>
            </c:strRef>
          </c:cat>
          <c:val>
            <c:numRef>
              <c:f>'Albergues - VMVDU'!$D$5:$D$74</c:f>
              <c:numCache>
                <c:formatCode>General</c:formatCode>
                <c:ptCount val="70"/>
                <c:pt idx="0">
                  <c:v>481</c:v>
                </c:pt>
                <c:pt idx="1">
                  <c:v>30</c:v>
                </c:pt>
                <c:pt idx="2">
                  <c:v>4</c:v>
                </c:pt>
                <c:pt idx="3">
                  <c:v>3</c:v>
                </c:pt>
                <c:pt idx="4">
                  <c:v>12</c:v>
                </c:pt>
                <c:pt idx="5">
                  <c:v>6</c:v>
                </c:pt>
                <c:pt idx="6">
                  <c:v>6</c:v>
                </c:pt>
                <c:pt idx="7">
                  <c:v>33</c:v>
                </c:pt>
                <c:pt idx="8">
                  <c:v>1</c:v>
                </c:pt>
                <c:pt idx="9">
                  <c:v>267</c:v>
                </c:pt>
                <c:pt idx="10">
                  <c:v>5</c:v>
                </c:pt>
                <c:pt idx="11">
                  <c:v>89</c:v>
                </c:pt>
                <c:pt idx="12">
                  <c:v>71</c:v>
                </c:pt>
                <c:pt idx="13">
                  <c:v>268</c:v>
                </c:pt>
                <c:pt idx="14">
                  <c:v>2</c:v>
                </c:pt>
                <c:pt idx="15">
                  <c:v>30</c:v>
                </c:pt>
                <c:pt idx="16">
                  <c:v>122</c:v>
                </c:pt>
                <c:pt idx="17">
                  <c:v>31</c:v>
                </c:pt>
                <c:pt idx="18">
                  <c:v>1</c:v>
                </c:pt>
                <c:pt idx="19">
                  <c:v>3</c:v>
                </c:pt>
                <c:pt idx="20">
                  <c:v>24</c:v>
                </c:pt>
                <c:pt idx="21">
                  <c:v>64</c:v>
                </c:pt>
                <c:pt idx="22">
                  <c:v>0</c:v>
                </c:pt>
                <c:pt idx="23">
                  <c:v>32</c:v>
                </c:pt>
                <c:pt idx="24">
                  <c:v>13</c:v>
                </c:pt>
                <c:pt idx="25">
                  <c:v>0</c:v>
                </c:pt>
                <c:pt idx="26">
                  <c:v>55</c:v>
                </c:pt>
                <c:pt idx="27">
                  <c:v>14</c:v>
                </c:pt>
                <c:pt idx="28">
                  <c:v>192</c:v>
                </c:pt>
                <c:pt idx="29">
                  <c:v>26</c:v>
                </c:pt>
                <c:pt idx="30">
                  <c:v>5</c:v>
                </c:pt>
                <c:pt idx="31">
                  <c:v>5</c:v>
                </c:pt>
                <c:pt idx="32">
                  <c:v>8</c:v>
                </c:pt>
                <c:pt idx="33">
                  <c:v>46</c:v>
                </c:pt>
                <c:pt idx="34">
                  <c:v>64</c:v>
                </c:pt>
                <c:pt idx="35">
                  <c:v>26</c:v>
                </c:pt>
                <c:pt idx="36">
                  <c:v>1</c:v>
                </c:pt>
                <c:pt idx="37">
                  <c:v>6</c:v>
                </c:pt>
                <c:pt idx="38">
                  <c:v>47</c:v>
                </c:pt>
                <c:pt idx="39">
                  <c:v>3</c:v>
                </c:pt>
                <c:pt idx="40">
                  <c:v>168</c:v>
                </c:pt>
                <c:pt idx="41">
                  <c:v>22</c:v>
                </c:pt>
                <c:pt idx="42">
                  <c:v>214</c:v>
                </c:pt>
                <c:pt idx="43">
                  <c:v>5</c:v>
                </c:pt>
                <c:pt idx="44">
                  <c:v>22</c:v>
                </c:pt>
                <c:pt idx="45">
                  <c:v>677</c:v>
                </c:pt>
                <c:pt idx="46">
                  <c:v>660</c:v>
                </c:pt>
                <c:pt idx="47">
                  <c:v>28</c:v>
                </c:pt>
                <c:pt idx="48">
                  <c:v>236</c:v>
                </c:pt>
                <c:pt idx="49">
                  <c:v>378</c:v>
                </c:pt>
                <c:pt idx="50">
                  <c:v>167</c:v>
                </c:pt>
                <c:pt idx="51">
                  <c:v>9</c:v>
                </c:pt>
                <c:pt idx="52">
                  <c:v>125</c:v>
                </c:pt>
                <c:pt idx="53">
                  <c:v>332</c:v>
                </c:pt>
                <c:pt idx="54">
                  <c:v>13</c:v>
                </c:pt>
                <c:pt idx="55">
                  <c:v>21</c:v>
                </c:pt>
                <c:pt idx="56">
                  <c:v>0</c:v>
                </c:pt>
                <c:pt idx="57">
                  <c:v>8</c:v>
                </c:pt>
                <c:pt idx="58">
                  <c:v>40</c:v>
                </c:pt>
                <c:pt idx="59">
                  <c:v>19</c:v>
                </c:pt>
                <c:pt idx="60">
                  <c:v>42</c:v>
                </c:pt>
                <c:pt idx="61">
                  <c:v>37</c:v>
                </c:pt>
                <c:pt idx="62">
                  <c:v>41</c:v>
                </c:pt>
                <c:pt idx="63">
                  <c:v>25</c:v>
                </c:pt>
                <c:pt idx="64">
                  <c:v>184</c:v>
                </c:pt>
                <c:pt idx="65">
                  <c:v>8</c:v>
                </c:pt>
                <c:pt idx="66">
                  <c:v>2</c:v>
                </c:pt>
                <c:pt idx="67">
                  <c:v>75</c:v>
                </c:pt>
                <c:pt idx="68">
                  <c:v>4</c:v>
                </c:pt>
                <c:pt idx="69">
                  <c:v>16</c:v>
                </c:pt>
              </c:numCache>
            </c:numRef>
          </c:val>
        </c:ser>
        <c:ser>
          <c:idx val="3"/>
          <c:order val="1"/>
          <c:tx>
            <c:v>Viviendas Dañadas VMVDU</c:v>
          </c:tx>
          <c:marker>
            <c:symbol val="none"/>
          </c:marker>
          <c:cat>
            <c:strRef>
              <c:f>'Albergues - VMVDU'!$A$5:$A$74</c:f>
              <c:strCache>
                <c:ptCount val="70"/>
                <c:pt idx="0">
                  <c:v>ACAJUTLA</c:v>
                </c:pt>
                <c:pt idx="1">
                  <c:v>AHUACHAPAN</c:v>
                </c:pt>
                <c:pt idx="2">
                  <c:v>APANECA</c:v>
                </c:pt>
                <c:pt idx="3">
                  <c:v>APOPA</c:v>
                </c:pt>
                <c:pt idx="4">
                  <c:v>ARMENIA</c:v>
                </c:pt>
                <c:pt idx="5">
                  <c:v>AYUTUXTEPEQUE</c:v>
                </c:pt>
                <c:pt idx="6">
                  <c:v>BERLIN</c:v>
                </c:pt>
                <c:pt idx="7">
                  <c:v>CACAOPERA</c:v>
                </c:pt>
                <c:pt idx="8">
                  <c:v>CALIFORNIA</c:v>
                </c:pt>
                <c:pt idx="9">
                  <c:v>CALUCO</c:v>
                </c:pt>
                <c:pt idx="10">
                  <c:v>CAROLINA</c:v>
                </c:pt>
                <c:pt idx="11">
                  <c:v>CHALCHUAPA</c:v>
                </c:pt>
                <c:pt idx="12">
                  <c:v>CHIRILAGUA</c:v>
                </c:pt>
                <c:pt idx="13">
                  <c:v>CIUDAD ARCE</c:v>
                </c:pt>
                <c:pt idx="14">
                  <c:v>CIUDAD BARRIOS</c:v>
                </c:pt>
                <c:pt idx="15">
                  <c:v>CIUDAD DELGADO</c:v>
                </c:pt>
                <c:pt idx="16">
                  <c:v>COATEPEQUE</c:v>
                </c:pt>
                <c:pt idx="17">
                  <c:v>CONCEPCION BATRES</c:v>
                </c:pt>
                <c:pt idx="18">
                  <c:v>CONCHAGUA</c:v>
                </c:pt>
                <c:pt idx="19">
                  <c:v>CUISNAHUAT</c:v>
                </c:pt>
                <c:pt idx="20">
                  <c:v>EL CARMEN</c:v>
                </c:pt>
                <c:pt idx="21">
                  <c:v>EL CARRIZAL</c:v>
                </c:pt>
                <c:pt idx="22">
                  <c:v>EL CONGO</c:v>
                </c:pt>
                <c:pt idx="23">
                  <c:v>EL DIVISADERO</c:v>
                </c:pt>
                <c:pt idx="24">
                  <c:v>EL PAISNAL</c:v>
                </c:pt>
                <c:pt idx="25">
                  <c:v>EL PORVENIR</c:v>
                </c:pt>
                <c:pt idx="26">
                  <c:v>GUADALUPE</c:v>
                </c:pt>
                <c:pt idx="27">
                  <c:v>ILOPANGO</c:v>
                </c:pt>
                <c:pt idx="28">
                  <c:v>JAYAQUE</c:v>
                </c:pt>
                <c:pt idx="29">
                  <c:v>JICALAPA</c:v>
                </c:pt>
                <c:pt idx="30">
                  <c:v>JUAYUA</c:v>
                </c:pt>
                <c:pt idx="31">
                  <c:v>JUCUARAN</c:v>
                </c:pt>
                <c:pt idx="32">
                  <c:v>JUJUTLA</c:v>
                </c:pt>
                <c:pt idx="33">
                  <c:v>LA UNION</c:v>
                </c:pt>
                <c:pt idx="34">
                  <c:v>MEJICANOS</c:v>
                </c:pt>
                <c:pt idx="35">
                  <c:v>METAPAN</c:v>
                </c:pt>
                <c:pt idx="36">
                  <c:v>MONCAGUA</c:v>
                </c:pt>
                <c:pt idx="37">
                  <c:v>NAHUIZALCO</c:v>
                </c:pt>
                <c:pt idx="38">
                  <c:v>NAHULINGO</c:v>
                </c:pt>
                <c:pt idx="39">
                  <c:v>PANCHIMALCO</c:v>
                </c:pt>
                <c:pt idx="40">
                  <c:v>PUERTO EL TRIUNFO</c:v>
                </c:pt>
                <c:pt idx="41">
                  <c:v>ROSARIO DE MORA</c:v>
                </c:pt>
                <c:pt idx="42">
                  <c:v>SACACOYO</c:v>
                </c:pt>
                <c:pt idx="43">
                  <c:v>SALCOATITAN</c:v>
                </c:pt>
                <c:pt idx="44">
                  <c:v>SAN CAYETANO ISTEPEQUE</c:v>
                </c:pt>
                <c:pt idx="45">
                  <c:v>SAN DIONISIO</c:v>
                </c:pt>
                <c:pt idx="46">
                  <c:v>SAN FRANCISCO MENENDEZ</c:v>
                </c:pt>
                <c:pt idx="47">
                  <c:v>SAN JUAN OPICO</c:v>
                </c:pt>
                <c:pt idx="48">
                  <c:v>SAN JULIAN</c:v>
                </c:pt>
                <c:pt idx="49">
                  <c:v>SAN LUIS LA HERRADURA</c:v>
                </c:pt>
                <c:pt idx="50">
                  <c:v>SAN LUIS TALPA</c:v>
                </c:pt>
                <c:pt idx="51">
                  <c:v>SAN MARTIN</c:v>
                </c:pt>
                <c:pt idx="52">
                  <c:v>SAN MIGUEL</c:v>
                </c:pt>
                <c:pt idx="53">
                  <c:v>SAN PEDRO MASAHUAT</c:v>
                </c:pt>
                <c:pt idx="54">
                  <c:v>SAN PEDRO NONUALCO</c:v>
                </c:pt>
                <c:pt idx="55">
                  <c:v>SAN PEDRO PUXTLA</c:v>
                </c:pt>
                <c:pt idx="56">
                  <c:v>SAN SALVADOR</c:v>
                </c:pt>
                <c:pt idx="57">
                  <c:v>SAN SEBASTIAN SALITRILLO</c:v>
                </c:pt>
                <c:pt idx="58">
                  <c:v>SANTA ANA</c:v>
                </c:pt>
                <c:pt idx="59">
                  <c:v>SANTA ELENA</c:v>
                </c:pt>
                <c:pt idx="60">
                  <c:v>SANTA MARIA OSTUMA</c:v>
                </c:pt>
                <c:pt idx="61">
                  <c:v>SANTA TECLA</c:v>
                </c:pt>
                <c:pt idx="62">
                  <c:v>SANTIAGO NONUALCO</c:v>
                </c:pt>
                <c:pt idx="63">
                  <c:v>SANTO TOMAS</c:v>
                </c:pt>
                <c:pt idx="64">
                  <c:v>SONSONATE</c:v>
                </c:pt>
                <c:pt idx="65">
                  <c:v>TACUBA</c:v>
                </c:pt>
                <c:pt idx="66">
                  <c:v>TECAPAN</c:v>
                </c:pt>
                <c:pt idx="67">
                  <c:v>TECOLUCA</c:v>
                </c:pt>
                <c:pt idx="68">
                  <c:v>YUCUAIQUIN</c:v>
                </c:pt>
                <c:pt idx="69">
                  <c:v>ZACATECOLUCA</c:v>
                </c:pt>
              </c:strCache>
            </c:strRef>
          </c:cat>
          <c:val>
            <c:numRef>
              <c:f>'Albergues - VMVDU'!$E$5:$E$74</c:f>
              <c:numCache>
                <c:formatCode>General</c:formatCode>
                <c:ptCount val="70"/>
                <c:pt idx="0">
                  <c:v>481</c:v>
                </c:pt>
                <c:pt idx="1">
                  <c:v>30</c:v>
                </c:pt>
                <c:pt idx="2">
                  <c:v>4</c:v>
                </c:pt>
                <c:pt idx="3">
                  <c:v>4</c:v>
                </c:pt>
                <c:pt idx="4">
                  <c:v>12</c:v>
                </c:pt>
                <c:pt idx="5">
                  <c:v>6</c:v>
                </c:pt>
                <c:pt idx="6">
                  <c:v>6</c:v>
                </c:pt>
                <c:pt idx="7">
                  <c:v>33</c:v>
                </c:pt>
                <c:pt idx="8">
                  <c:v>1</c:v>
                </c:pt>
                <c:pt idx="9">
                  <c:v>267</c:v>
                </c:pt>
                <c:pt idx="10">
                  <c:v>5</c:v>
                </c:pt>
                <c:pt idx="11">
                  <c:v>89</c:v>
                </c:pt>
                <c:pt idx="12">
                  <c:v>71</c:v>
                </c:pt>
                <c:pt idx="13">
                  <c:v>267</c:v>
                </c:pt>
                <c:pt idx="14">
                  <c:v>2</c:v>
                </c:pt>
                <c:pt idx="15">
                  <c:v>30</c:v>
                </c:pt>
                <c:pt idx="16">
                  <c:v>122</c:v>
                </c:pt>
                <c:pt idx="17">
                  <c:v>31</c:v>
                </c:pt>
                <c:pt idx="18">
                  <c:v>1</c:v>
                </c:pt>
                <c:pt idx="19">
                  <c:v>3</c:v>
                </c:pt>
                <c:pt idx="20">
                  <c:v>24</c:v>
                </c:pt>
                <c:pt idx="21">
                  <c:v>59</c:v>
                </c:pt>
                <c:pt idx="22">
                  <c:v>0</c:v>
                </c:pt>
                <c:pt idx="23">
                  <c:v>32</c:v>
                </c:pt>
                <c:pt idx="24">
                  <c:v>13</c:v>
                </c:pt>
                <c:pt idx="25">
                  <c:v>0</c:v>
                </c:pt>
                <c:pt idx="26">
                  <c:v>55</c:v>
                </c:pt>
                <c:pt idx="27">
                  <c:v>14</c:v>
                </c:pt>
                <c:pt idx="28">
                  <c:v>268</c:v>
                </c:pt>
                <c:pt idx="29">
                  <c:v>26</c:v>
                </c:pt>
                <c:pt idx="30">
                  <c:v>5</c:v>
                </c:pt>
                <c:pt idx="31">
                  <c:v>5</c:v>
                </c:pt>
                <c:pt idx="32">
                  <c:v>8</c:v>
                </c:pt>
                <c:pt idx="33">
                  <c:v>46</c:v>
                </c:pt>
                <c:pt idx="34">
                  <c:v>64</c:v>
                </c:pt>
                <c:pt idx="35">
                  <c:v>34</c:v>
                </c:pt>
                <c:pt idx="36">
                  <c:v>1</c:v>
                </c:pt>
                <c:pt idx="37">
                  <c:v>6</c:v>
                </c:pt>
                <c:pt idx="38">
                  <c:v>47</c:v>
                </c:pt>
                <c:pt idx="39">
                  <c:v>3</c:v>
                </c:pt>
                <c:pt idx="40">
                  <c:v>168</c:v>
                </c:pt>
                <c:pt idx="41">
                  <c:v>22</c:v>
                </c:pt>
                <c:pt idx="42">
                  <c:v>381</c:v>
                </c:pt>
                <c:pt idx="43">
                  <c:v>5</c:v>
                </c:pt>
                <c:pt idx="44">
                  <c:v>22</c:v>
                </c:pt>
                <c:pt idx="45">
                  <c:v>677</c:v>
                </c:pt>
                <c:pt idx="46">
                  <c:v>660</c:v>
                </c:pt>
                <c:pt idx="47">
                  <c:v>15</c:v>
                </c:pt>
                <c:pt idx="48">
                  <c:v>236</c:v>
                </c:pt>
                <c:pt idx="49">
                  <c:v>378</c:v>
                </c:pt>
                <c:pt idx="50">
                  <c:v>167</c:v>
                </c:pt>
                <c:pt idx="51">
                  <c:v>9</c:v>
                </c:pt>
                <c:pt idx="52">
                  <c:v>125</c:v>
                </c:pt>
                <c:pt idx="53">
                  <c:v>360</c:v>
                </c:pt>
                <c:pt idx="54">
                  <c:v>13</c:v>
                </c:pt>
                <c:pt idx="55">
                  <c:v>21</c:v>
                </c:pt>
                <c:pt idx="56">
                  <c:v>0</c:v>
                </c:pt>
                <c:pt idx="57">
                  <c:v>16</c:v>
                </c:pt>
                <c:pt idx="58">
                  <c:v>40</c:v>
                </c:pt>
                <c:pt idx="59">
                  <c:v>19</c:v>
                </c:pt>
                <c:pt idx="60">
                  <c:v>42</c:v>
                </c:pt>
                <c:pt idx="61">
                  <c:v>37</c:v>
                </c:pt>
                <c:pt idx="62">
                  <c:v>41</c:v>
                </c:pt>
                <c:pt idx="63">
                  <c:v>25</c:v>
                </c:pt>
                <c:pt idx="64">
                  <c:v>184</c:v>
                </c:pt>
                <c:pt idx="65">
                  <c:v>8</c:v>
                </c:pt>
                <c:pt idx="66">
                  <c:v>2</c:v>
                </c:pt>
                <c:pt idx="67">
                  <c:v>75</c:v>
                </c:pt>
                <c:pt idx="68">
                  <c:v>4</c:v>
                </c:pt>
                <c:pt idx="69">
                  <c:v>16</c:v>
                </c:pt>
              </c:numCache>
            </c:numRef>
          </c:val>
        </c:ser>
        <c:marker val="1"/>
        <c:axId val="109689856"/>
        <c:axId val="109703936"/>
      </c:lineChart>
      <c:catAx>
        <c:axId val="109689856"/>
        <c:scaling>
          <c:orientation val="minMax"/>
        </c:scaling>
        <c:axPos val="b"/>
        <c:majorTickMark val="none"/>
        <c:tickLblPos val="nextTo"/>
        <c:crossAx val="109703936"/>
        <c:crosses val="autoZero"/>
        <c:auto val="1"/>
        <c:lblAlgn val="ctr"/>
        <c:lblOffset val="100"/>
      </c:catAx>
      <c:valAx>
        <c:axId val="109703936"/>
        <c:scaling>
          <c:orientation val="minMax"/>
        </c:scaling>
        <c:axPos val="l"/>
        <c:majorGridlines/>
        <c:numFmt formatCode="General" sourceLinked="1"/>
        <c:majorTickMark val="none"/>
        <c:tickLblPos val="nextTo"/>
        <c:spPr>
          <a:ln w="9525">
            <a:noFill/>
          </a:ln>
        </c:spPr>
        <c:crossAx val="109689856"/>
        <c:crosses val="autoZero"/>
        <c:crossBetween val="between"/>
      </c:valAx>
    </c:plotArea>
    <c:legend>
      <c:legendPos val="b"/>
    </c:legend>
    <c:plotVisOnly val="1"/>
  </c:chart>
  <c:printSettings>
    <c:headerFooter/>
    <c:pageMargins b="0.75000000000000178" l="0.70000000000000062" r="0.70000000000000062" t="0.750000000000001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a:pPr>
            <a:r>
              <a:rPr lang="es-ES"/>
              <a:t>Todas las variables</a:t>
            </a:r>
            <a:r>
              <a:rPr lang="es-ES" baseline="0"/>
              <a:t> Albergues y VMVDU</a:t>
            </a:r>
          </a:p>
        </c:rich>
      </c:tx>
    </c:title>
    <c:plotArea>
      <c:layout/>
      <c:lineChart>
        <c:grouping val="standard"/>
        <c:ser>
          <c:idx val="0"/>
          <c:order val="0"/>
          <c:tx>
            <c:v>Levantamientos Albergues</c:v>
          </c:tx>
          <c:marker>
            <c:symbol val="none"/>
          </c:marker>
          <c:cat>
            <c:strRef>
              <c:f>'Albergues - VMVDU'!$A$5:$A$74</c:f>
              <c:strCache>
                <c:ptCount val="70"/>
                <c:pt idx="0">
                  <c:v>ACAJUTLA</c:v>
                </c:pt>
                <c:pt idx="1">
                  <c:v>AHUACHAPAN</c:v>
                </c:pt>
                <c:pt idx="2">
                  <c:v>APANECA</c:v>
                </c:pt>
                <c:pt idx="3">
                  <c:v>APOPA</c:v>
                </c:pt>
                <c:pt idx="4">
                  <c:v>ARMENIA</c:v>
                </c:pt>
                <c:pt idx="5">
                  <c:v>AYUTUXTEPEQUE</c:v>
                </c:pt>
                <c:pt idx="6">
                  <c:v>BERLIN</c:v>
                </c:pt>
                <c:pt idx="7">
                  <c:v>CACAOPERA</c:v>
                </c:pt>
                <c:pt idx="8">
                  <c:v>CALIFORNIA</c:v>
                </c:pt>
                <c:pt idx="9">
                  <c:v>CALUCO</c:v>
                </c:pt>
                <c:pt idx="10">
                  <c:v>CAROLINA</c:v>
                </c:pt>
                <c:pt idx="11">
                  <c:v>CHALCHUAPA</c:v>
                </c:pt>
                <c:pt idx="12">
                  <c:v>CHIRILAGUA</c:v>
                </c:pt>
                <c:pt idx="13">
                  <c:v>CIUDAD ARCE</c:v>
                </c:pt>
                <c:pt idx="14">
                  <c:v>CIUDAD BARRIOS</c:v>
                </c:pt>
                <c:pt idx="15">
                  <c:v>CIUDAD DELGADO</c:v>
                </c:pt>
                <c:pt idx="16">
                  <c:v>COATEPEQUE</c:v>
                </c:pt>
                <c:pt idx="17">
                  <c:v>CONCEPCION BATRES</c:v>
                </c:pt>
                <c:pt idx="18">
                  <c:v>CONCHAGUA</c:v>
                </c:pt>
                <c:pt idx="19">
                  <c:v>CUISNAHUAT</c:v>
                </c:pt>
                <c:pt idx="20">
                  <c:v>EL CARMEN</c:v>
                </c:pt>
                <c:pt idx="21">
                  <c:v>EL CARRIZAL</c:v>
                </c:pt>
                <c:pt idx="22">
                  <c:v>EL CONGO</c:v>
                </c:pt>
                <c:pt idx="23">
                  <c:v>EL DIVISADERO</c:v>
                </c:pt>
                <c:pt idx="24">
                  <c:v>EL PAISNAL</c:v>
                </c:pt>
                <c:pt idx="25">
                  <c:v>EL PORVENIR</c:v>
                </c:pt>
                <c:pt idx="26">
                  <c:v>GUADALUPE</c:v>
                </c:pt>
                <c:pt idx="27">
                  <c:v>ILOPANGO</c:v>
                </c:pt>
                <c:pt idx="28">
                  <c:v>JAYAQUE</c:v>
                </c:pt>
                <c:pt idx="29">
                  <c:v>JICALAPA</c:v>
                </c:pt>
                <c:pt idx="30">
                  <c:v>JUAYUA</c:v>
                </c:pt>
                <c:pt idx="31">
                  <c:v>JUCUARAN</c:v>
                </c:pt>
                <c:pt idx="32">
                  <c:v>JUJUTLA</c:v>
                </c:pt>
                <c:pt idx="33">
                  <c:v>LA UNION</c:v>
                </c:pt>
                <c:pt idx="34">
                  <c:v>MEJICANOS</c:v>
                </c:pt>
                <c:pt idx="35">
                  <c:v>METAPAN</c:v>
                </c:pt>
                <c:pt idx="36">
                  <c:v>MONCAGUA</c:v>
                </c:pt>
                <c:pt idx="37">
                  <c:v>NAHUIZALCO</c:v>
                </c:pt>
                <c:pt idx="38">
                  <c:v>NAHULINGO</c:v>
                </c:pt>
                <c:pt idx="39">
                  <c:v>PANCHIMALCO</c:v>
                </c:pt>
                <c:pt idx="40">
                  <c:v>PUERTO EL TRIUNFO</c:v>
                </c:pt>
                <c:pt idx="41">
                  <c:v>ROSARIO DE MORA</c:v>
                </c:pt>
                <c:pt idx="42">
                  <c:v>SACACOYO</c:v>
                </c:pt>
                <c:pt idx="43">
                  <c:v>SALCOATITAN</c:v>
                </c:pt>
                <c:pt idx="44">
                  <c:v>SAN CAYETANO ISTEPEQUE</c:v>
                </c:pt>
                <c:pt idx="45">
                  <c:v>SAN DIONISIO</c:v>
                </c:pt>
                <c:pt idx="46">
                  <c:v>SAN FRANCISCO MENENDEZ</c:v>
                </c:pt>
                <c:pt idx="47">
                  <c:v>SAN JUAN OPICO</c:v>
                </c:pt>
                <c:pt idx="48">
                  <c:v>SAN JULIAN</c:v>
                </c:pt>
                <c:pt idx="49">
                  <c:v>SAN LUIS LA HERRADURA</c:v>
                </c:pt>
                <c:pt idx="50">
                  <c:v>SAN LUIS TALPA</c:v>
                </c:pt>
                <c:pt idx="51">
                  <c:v>SAN MARTIN</c:v>
                </c:pt>
                <c:pt idx="52">
                  <c:v>SAN MIGUEL</c:v>
                </c:pt>
                <c:pt idx="53">
                  <c:v>SAN PEDRO MASAHUAT</c:v>
                </c:pt>
                <c:pt idx="54">
                  <c:v>SAN PEDRO NONUALCO</c:v>
                </c:pt>
                <c:pt idx="55">
                  <c:v>SAN PEDRO PUXTLA</c:v>
                </c:pt>
                <c:pt idx="56">
                  <c:v>SAN SALVADOR</c:v>
                </c:pt>
                <c:pt idx="57">
                  <c:v>SAN SEBASTIAN SALITRILLO</c:v>
                </c:pt>
                <c:pt idx="58">
                  <c:v>SANTA ANA</c:v>
                </c:pt>
                <c:pt idx="59">
                  <c:v>SANTA ELENA</c:v>
                </c:pt>
                <c:pt idx="60">
                  <c:v>SANTA MARIA OSTUMA</c:v>
                </c:pt>
                <c:pt idx="61">
                  <c:v>SANTA TECLA</c:v>
                </c:pt>
                <c:pt idx="62">
                  <c:v>SANTIAGO NONUALCO</c:v>
                </c:pt>
                <c:pt idx="63">
                  <c:v>SANTO TOMAS</c:v>
                </c:pt>
                <c:pt idx="64">
                  <c:v>SONSONATE</c:v>
                </c:pt>
                <c:pt idx="65">
                  <c:v>TACUBA</c:v>
                </c:pt>
                <c:pt idx="66">
                  <c:v>TECAPAN</c:v>
                </c:pt>
                <c:pt idx="67">
                  <c:v>TECOLUCA</c:v>
                </c:pt>
                <c:pt idx="68">
                  <c:v>YUCUAIQUIN</c:v>
                </c:pt>
                <c:pt idx="69">
                  <c:v>ZACATECOLUCA</c:v>
                </c:pt>
              </c:strCache>
            </c:strRef>
          </c:cat>
          <c:val>
            <c:numRef>
              <c:f>'Albergues - VMVDU'!$B$5:$B$74</c:f>
              <c:numCache>
                <c:formatCode>General</c:formatCode>
                <c:ptCount val="70"/>
                <c:pt idx="0">
                  <c:v>8</c:v>
                </c:pt>
                <c:pt idx="1">
                  <c:v>3</c:v>
                </c:pt>
                <c:pt idx="2">
                  <c:v>1</c:v>
                </c:pt>
                <c:pt idx="3">
                  <c:v>3</c:v>
                </c:pt>
                <c:pt idx="4">
                  <c:v>2</c:v>
                </c:pt>
                <c:pt idx="5">
                  <c:v>2</c:v>
                </c:pt>
                <c:pt idx="6">
                  <c:v>1</c:v>
                </c:pt>
                <c:pt idx="7">
                  <c:v>1</c:v>
                </c:pt>
                <c:pt idx="8">
                  <c:v>1</c:v>
                </c:pt>
                <c:pt idx="9">
                  <c:v>12</c:v>
                </c:pt>
                <c:pt idx="10">
                  <c:v>1</c:v>
                </c:pt>
                <c:pt idx="11">
                  <c:v>2</c:v>
                </c:pt>
                <c:pt idx="12">
                  <c:v>4</c:v>
                </c:pt>
                <c:pt idx="13">
                  <c:v>11</c:v>
                </c:pt>
                <c:pt idx="14">
                  <c:v>1</c:v>
                </c:pt>
                <c:pt idx="15">
                  <c:v>4</c:v>
                </c:pt>
                <c:pt idx="16">
                  <c:v>5</c:v>
                </c:pt>
                <c:pt idx="17">
                  <c:v>3</c:v>
                </c:pt>
                <c:pt idx="18">
                  <c:v>1</c:v>
                </c:pt>
                <c:pt idx="19">
                  <c:v>1</c:v>
                </c:pt>
                <c:pt idx="20">
                  <c:v>3</c:v>
                </c:pt>
                <c:pt idx="21">
                  <c:v>3</c:v>
                </c:pt>
                <c:pt idx="22">
                  <c:v>1</c:v>
                </c:pt>
                <c:pt idx="23">
                  <c:v>1</c:v>
                </c:pt>
                <c:pt idx="24">
                  <c:v>3</c:v>
                </c:pt>
                <c:pt idx="25">
                  <c:v>1</c:v>
                </c:pt>
                <c:pt idx="26">
                  <c:v>1</c:v>
                </c:pt>
                <c:pt idx="27">
                  <c:v>1</c:v>
                </c:pt>
                <c:pt idx="28">
                  <c:v>6</c:v>
                </c:pt>
                <c:pt idx="29">
                  <c:v>3</c:v>
                </c:pt>
                <c:pt idx="30">
                  <c:v>2</c:v>
                </c:pt>
                <c:pt idx="31">
                  <c:v>1</c:v>
                </c:pt>
                <c:pt idx="32">
                  <c:v>1</c:v>
                </c:pt>
                <c:pt idx="33">
                  <c:v>1</c:v>
                </c:pt>
                <c:pt idx="34">
                  <c:v>11</c:v>
                </c:pt>
                <c:pt idx="35">
                  <c:v>2</c:v>
                </c:pt>
                <c:pt idx="36">
                  <c:v>1</c:v>
                </c:pt>
                <c:pt idx="37">
                  <c:v>1</c:v>
                </c:pt>
                <c:pt idx="38">
                  <c:v>3</c:v>
                </c:pt>
                <c:pt idx="39">
                  <c:v>2</c:v>
                </c:pt>
                <c:pt idx="40">
                  <c:v>3</c:v>
                </c:pt>
                <c:pt idx="41">
                  <c:v>1</c:v>
                </c:pt>
                <c:pt idx="42">
                  <c:v>4</c:v>
                </c:pt>
                <c:pt idx="43">
                  <c:v>1</c:v>
                </c:pt>
                <c:pt idx="44">
                  <c:v>1</c:v>
                </c:pt>
                <c:pt idx="45">
                  <c:v>7</c:v>
                </c:pt>
                <c:pt idx="46">
                  <c:v>5</c:v>
                </c:pt>
                <c:pt idx="47">
                  <c:v>5</c:v>
                </c:pt>
                <c:pt idx="48">
                  <c:v>12</c:v>
                </c:pt>
                <c:pt idx="49">
                  <c:v>6</c:v>
                </c:pt>
                <c:pt idx="50">
                  <c:v>11</c:v>
                </c:pt>
                <c:pt idx="51">
                  <c:v>4</c:v>
                </c:pt>
                <c:pt idx="52">
                  <c:v>16</c:v>
                </c:pt>
                <c:pt idx="53">
                  <c:v>5</c:v>
                </c:pt>
                <c:pt idx="54">
                  <c:v>1</c:v>
                </c:pt>
                <c:pt idx="55">
                  <c:v>2</c:v>
                </c:pt>
                <c:pt idx="56">
                  <c:v>1</c:v>
                </c:pt>
                <c:pt idx="57">
                  <c:v>1</c:v>
                </c:pt>
                <c:pt idx="58">
                  <c:v>3</c:v>
                </c:pt>
                <c:pt idx="59">
                  <c:v>1</c:v>
                </c:pt>
                <c:pt idx="60">
                  <c:v>5</c:v>
                </c:pt>
                <c:pt idx="61">
                  <c:v>6</c:v>
                </c:pt>
                <c:pt idx="62">
                  <c:v>2</c:v>
                </c:pt>
                <c:pt idx="63">
                  <c:v>10</c:v>
                </c:pt>
                <c:pt idx="64">
                  <c:v>8</c:v>
                </c:pt>
                <c:pt idx="65">
                  <c:v>1</c:v>
                </c:pt>
                <c:pt idx="66">
                  <c:v>1</c:v>
                </c:pt>
                <c:pt idx="67">
                  <c:v>4</c:v>
                </c:pt>
                <c:pt idx="68">
                  <c:v>1</c:v>
                </c:pt>
                <c:pt idx="69">
                  <c:v>6</c:v>
                </c:pt>
              </c:numCache>
            </c:numRef>
          </c:val>
        </c:ser>
        <c:ser>
          <c:idx val="2"/>
          <c:order val="1"/>
          <c:tx>
            <c:v>Levantamientos VMVDU</c:v>
          </c:tx>
          <c:marker>
            <c:symbol val="none"/>
          </c:marker>
          <c:cat>
            <c:strRef>
              <c:f>'Albergues - VMVDU'!$A$5:$A$74</c:f>
              <c:strCache>
                <c:ptCount val="70"/>
                <c:pt idx="0">
                  <c:v>ACAJUTLA</c:v>
                </c:pt>
                <c:pt idx="1">
                  <c:v>AHUACHAPAN</c:v>
                </c:pt>
                <c:pt idx="2">
                  <c:v>APANECA</c:v>
                </c:pt>
                <c:pt idx="3">
                  <c:v>APOPA</c:v>
                </c:pt>
                <c:pt idx="4">
                  <c:v>ARMENIA</c:v>
                </c:pt>
                <c:pt idx="5">
                  <c:v>AYUTUXTEPEQUE</c:v>
                </c:pt>
                <c:pt idx="6">
                  <c:v>BERLIN</c:v>
                </c:pt>
                <c:pt idx="7">
                  <c:v>CACAOPERA</c:v>
                </c:pt>
                <c:pt idx="8">
                  <c:v>CALIFORNIA</c:v>
                </c:pt>
                <c:pt idx="9">
                  <c:v>CALUCO</c:v>
                </c:pt>
                <c:pt idx="10">
                  <c:v>CAROLINA</c:v>
                </c:pt>
                <c:pt idx="11">
                  <c:v>CHALCHUAPA</c:v>
                </c:pt>
                <c:pt idx="12">
                  <c:v>CHIRILAGUA</c:v>
                </c:pt>
                <c:pt idx="13">
                  <c:v>CIUDAD ARCE</c:v>
                </c:pt>
                <c:pt idx="14">
                  <c:v>CIUDAD BARRIOS</c:v>
                </c:pt>
                <c:pt idx="15">
                  <c:v>CIUDAD DELGADO</c:v>
                </c:pt>
                <c:pt idx="16">
                  <c:v>COATEPEQUE</c:v>
                </c:pt>
                <c:pt idx="17">
                  <c:v>CONCEPCION BATRES</c:v>
                </c:pt>
                <c:pt idx="18">
                  <c:v>CONCHAGUA</c:v>
                </c:pt>
                <c:pt idx="19">
                  <c:v>CUISNAHUAT</c:v>
                </c:pt>
                <c:pt idx="20">
                  <c:v>EL CARMEN</c:v>
                </c:pt>
                <c:pt idx="21">
                  <c:v>EL CARRIZAL</c:v>
                </c:pt>
                <c:pt idx="22">
                  <c:v>EL CONGO</c:v>
                </c:pt>
                <c:pt idx="23">
                  <c:v>EL DIVISADERO</c:v>
                </c:pt>
                <c:pt idx="24">
                  <c:v>EL PAISNAL</c:v>
                </c:pt>
                <c:pt idx="25">
                  <c:v>EL PORVENIR</c:v>
                </c:pt>
                <c:pt idx="26">
                  <c:v>GUADALUPE</c:v>
                </c:pt>
                <c:pt idx="27">
                  <c:v>ILOPANGO</c:v>
                </c:pt>
                <c:pt idx="28">
                  <c:v>JAYAQUE</c:v>
                </c:pt>
                <c:pt idx="29">
                  <c:v>JICALAPA</c:v>
                </c:pt>
                <c:pt idx="30">
                  <c:v>JUAYUA</c:v>
                </c:pt>
                <c:pt idx="31">
                  <c:v>JUCUARAN</c:v>
                </c:pt>
                <c:pt idx="32">
                  <c:v>JUJUTLA</c:v>
                </c:pt>
                <c:pt idx="33">
                  <c:v>LA UNION</c:v>
                </c:pt>
                <c:pt idx="34">
                  <c:v>MEJICANOS</c:v>
                </c:pt>
                <c:pt idx="35">
                  <c:v>METAPAN</c:v>
                </c:pt>
                <c:pt idx="36">
                  <c:v>MONCAGUA</c:v>
                </c:pt>
                <c:pt idx="37">
                  <c:v>NAHUIZALCO</c:v>
                </c:pt>
                <c:pt idx="38">
                  <c:v>NAHULINGO</c:v>
                </c:pt>
                <c:pt idx="39">
                  <c:v>PANCHIMALCO</c:v>
                </c:pt>
                <c:pt idx="40">
                  <c:v>PUERTO EL TRIUNFO</c:v>
                </c:pt>
                <c:pt idx="41">
                  <c:v>ROSARIO DE MORA</c:v>
                </c:pt>
                <c:pt idx="42">
                  <c:v>SACACOYO</c:v>
                </c:pt>
                <c:pt idx="43">
                  <c:v>SALCOATITAN</c:v>
                </c:pt>
                <c:pt idx="44">
                  <c:v>SAN CAYETANO ISTEPEQUE</c:v>
                </c:pt>
                <c:pt idx="45">
                  <c:v>SAN DIONISIO</c:v>
                </c:pt>
                <c:pt idx="46">
                  <c:v>SAN FRANCISCO MENENDEZ</c:v>
                </c:pt>
                <c:pt idx="47">
                  <c:v>SAN JUAN OPICO</c:v>
                </c:pt>
                <c:pt idx="48">
                  <c:v>SAN JULIAN</c:v>
                </c:pt>
                <c:pt idx="49">
                  <c:v>SAN LUIS LA HERRADURA</c:v>
                </c:pt>
                <c:pt idx="50">
                  <c:v>SAN LUIS TALPA</c:v>
                </c:pt>
                <c:pt idx="51">
                  <c:v>SAN MARTIN</c:v>
                </c:pt>
                <c:pt idx="52">
                  <c:v>SAN MIGUEL</c:v>
                </c:pt>
                <c:pt idx="53">
                  <c:v>SAN PEDRO MASAHUAT</c:v>
                </c:pt>
                <c:pt idx="54">
                  <c:v>SAN PEDRO NONUALCO</c:v>
                </c:pt>
                <c:pt idx="55">
                  <c:v>SAN PEDRO PUXTLA</c:v>
                </c:pt>
                <c:pt idx="56">
                  <c:v>SAN SALVADOR</c:v>
                </c:pt>
                <c:pt idx="57">
                  <c:v>SAN SEBASTIAN SALITRILLO</c:v>
                </c:pt>
                <c:pt idx="58">
                  <c:v>SANTA ANA</c:v>
                </c:pt>
                <c:pt idx="59">
                  <c:v>SANTA ELENA</c:v>
                </c:pt>
                <c:pt idx="60">
                  <c:v>SANTA MARIA OSTUMA</c:v>
                </c:pt>
                <c:pt idx="61">
                  <c:v>SANTA TECLA</c:v>
                </c:pt>
                <c:pt idx="62">
                  <c:v>SANTIAGO NONUALCO</c:v>
                </c:pt>
                <c:pt idx="63">
                  <c:v>SANTO TOMAS</c:v>
                </c:pt>
                <c:pt idx="64">
                  <c:v>SONSONATE</c:v>
                </c:pt>
                <c:pt idx="65">
                  <c:v>TACUBA</c:v>
                </c:pt>
                <c:pt idx="66">
                  <c:v>TECAPAN</c:v>
                </c:pt>
                <c:pt idx="67">
                  <c:v>TECOLUCA</c:v>
                </c:pt>
                <c:pt idx="68">
                  <c:v>YUCUAIQUIN</c:v>
                </c:pt>
                <c:pt idx="69">
                  <c:v>ZACATECOLUCA</c:v>
                </c:pt>
              </c:strCache>
            </c:strRef>
          </c:cat>
          <c:val>
            <c:numRef>
              <c:f>'Albergues - VMVDU'!$C$5:$C$74</c:f>
              <c:numCache>
                <c:formatCode>General</c:formatCode>
                <c:ptCount val="70"/>
                <c:pt idx="0">
                  <c:v>8</c:v>
                </c:pt>
                <c:pt idx="1">
                  <c:v>3</c:v>
                </c:pt>
                <c:pt idx="2">
                  <c:v>1</c:v>
                </c:pt>
                <c:pt idx="3">
                  <c:v>3</c:v>
                </c:pt>
                <c:pt idx="4">
                  <c:v>2</c:v>
                </c:pt>
                <c:pt idx="5">
                  <c:v>2</c:v>
                </c:pt>
                <c:pt idx="6">
                  <c:v>1</c:v>
                </c:pt>
                <c:pt idx="7">
                  <c:v>1</c:v>
                </c:pt>
                <c:pt idx="8">
                  <c:v>1</c:v>
                </c:pt>
                <c:pt idx="9">
                  <c:v>12</c:v>
                </c:pt>
                <c:pt idx="10">
                  <c:v>1</c:v>
                </c:pt>
                <c:pt idx="11">
                  <c:v>5</c:v>
                </c:pt>
                <c:pt idx="12">
                  <c:v>4</c:v>
                </c:pt>
                <c:pt idx="13">
                  <c:v>11</c:v>
                </c:pt>
                <c:pt idx="14">
                  <c:v>2</c:v>
                </c:pt>
                <c:pt idx="15">
                  <c:v>4</c:v>
                </c:pt>
                <c:pt idx="16">
                  <c:v>5</c:v>
                </c:pt>
                <c:pt idx="17">
                  <c:v>3</c:v>
                </c:pt>
                <c:pt idx="18">
                  <c:v>1</c:v>
                </c:pt>
                <c:pt idx="19">
                  <c:v>1</c:v>
                </c:pt>
                <c:pt idx="20">
                  <c:v>3</c:v>
                </c:pt>
                <c:pt idx="21">
                  <c:v>3</c:v>
                </c:pt>
                <c:pt idx="22">
                  <c:v>1</c:v>
                </c:pt>
                <c:pt idx="23">
                  <c:v>1</c:v>
                </c:pt>
                <c:pt idx="24">
                  <c:v>3</c:v>
                </c:pt>
                <c:pt idx="25">
                  <c:v>1</c:v>
                </c:pt>
                <c:pt idx="26">
                  <c:v>1</c:v>
                </c:pt>
                <c:pt idx="27">
                  <c:v>1</c:v>
                </c:pt>
                <c:pt idx="28">
                  <c:v>14</c:v>
                </c:pt>
                <c:pt idx="29">
                  <c:v>3</c:v>
                </c:pt>
                <c:pt idx="30">
                  <c:v>2</c:v>
                </c:pt>
                <c:pt idx="31">
                  <c:v>2</c:v>
                </c:pt>
                <c:pt idx="32">
                  <c:v>1</c:v>
                </c:pt>
                <c:pt idx="33">
                  <c:v>1</c:v>
                </c:pt>
                <c:pt idx="34">
                  <c:v>11</c:v>
                </c:pt>
                <c:pt idx="35">
                  <c:v>3</c:v>
                </c:pt>
                <c:pt idx="36">
                  <c:v>1</c:v>
                </c:pt>
                <c:pt idx="37">
                  <c:v>1</c:v>
                </c:pt>
                <c:pt idx="38">
                  <c:v>3</c:v>
                </c:pt>
                <c:pt idx="39">
                  <c:v>2</c:v>
                </c:pt>
                <c:pt idx="40">
                  <c:v>3</c:v>
                </c:pt>
                <c:pt idx="41">
                  <c:v>1</c:v>
                </c:pt>
                <c:pt idx="42">
                  <c:v>11</c:v>
                </c:pt>
                <c:pt idx="43">
                  <c:v>1</c:v>
                </c:pt>
                <c:pt idx="44">
                  <c:v>1</c:v>
                </c:pt>
                <c:pt idx="45">
                  <c:v>7</c:v>
                </c:pt>
                <c:pt idx="46">
                  <c:v>5</c:v>
                </c:pt>
                <c:pt idx="47">
                  <c:v>3</c:v>
                </c:pt>
                <c:pt idx="48">
                  <c:v>12</c:v>
                </c:pt>
                <c:pt idx="49">
                  <c:v>6</c:v>
                </c:pt>
                <c:pt idx="50">
                  <c:v>11</c:v>
                </c:pt>
                <c:pt idx="51">
                  <c:v>4</c:v>
                </c:pt>
                <c:pt idx="52">
                  <c:v>16</c:v>
                </c:pt>
                <c:pt idx="53">
                  <c:v>6</c:v>
                </c:pt>
                <c:pt idx="54">
                  <c:v>1</c:v>
                </c:pt>
                <c:pt idx="55">
                  <c:v>2</c:v>
                </c:pt>
                <c:pt idx="56">
                  <c:v>1</c:v>
                </c:pt>
                <c:pt idx="57">
                  <c:v>2</c:v>
                </c:pt>
                <c:pt idx="58">
                  <c:v>3</c:v>
                </c:pt>
                <c:pt idx="59">
                  <c:v>1</c:v>
                </c:pt>
                <c:pt idx="60">
                  <c:v>5</c:v>
                </c:pt>
                <c:pt idx="61">
                  <c:v>6</c:v>
                </c:pt>
                <c:pt idx="62">
                  <c:v>2</c:v>
                </c:pt>
                <c:pt idx="63">
                  <c:v>10</c:v>
                </c:pt>
                <c:pt idx="64">
                  <c:v>8</c:v>
                </c:pt>
                <c:pt idx="65">
                  <c:v>1</c:v>
                </c:pt>
                <c:pt idx="66">
                  <c:v>1</c:v>
                </c:pt>
                <c:pt idx="67">
                  <c:v>4</c:v>
                </c:pt>
                <c:pt idx="68">
                  <c:v>1</c:v>
                </c:pt>
                <c:pt idx="69">
                  <c:v>6</c:v>
                </c:pt>
              </c:numCache>
            </c:numRef>
          </c:val>
        </c:ser>
        <c:ser>
          <c:idx val="1"/>
          <c:order val="2"/>
          <c:tx>
            <c:v>Viviendas Dañadas Albergues</c:v>
          </c:tx>
          <c:marker>
            <c:symbol val="none"/>
          </c:marker>
          <c:cat>
            <c:strRef>
              <c:f>'Albergues - VMVDU'!$A$5:$A$74</c:f>
              <c:strCache>
                <c:ptCount val="70"/>
                <c:pt idx="0">
                  <c:v>ACAJUTLA</c:v>
                </c:pt>
                <c:pt idx="1">
                  <c:v>AHUACHAPAN</c:v>
                </c:pt>
                <c:pt idx="2">
                  <c:v>APANECA</c:v>
                </c:pt>
                <c:pt idx="3">
                  <c:v>APOPA</c:v>
                </c:pt>
                <c:pt idx="4">
                  <c:v>ARMENIA</c:v>
                </c:pt>
                <c:pt idx="5">
                  <c:v>AYUTUXTEPEQUE</c:v>
                </c:pt>
                <c:pt idx="6">
                  <c:v>BERLIN</c:v>
                </c:pt>
                <c:pt idx="7">
                  <c:v>CACAOPERA</c:v>
                </c:pt>
                <c:pt idx="8">
                  <c:v>CALIFORNIA</c:v>
                </c:pt>
                <c:pt idx="9">
                  <c:v>CALUCO</c:v>
                </c:pt>
                <c:pt idx="10">
                  <c:v>CAROLINA</c:v>
                </c:pt>
                <c:pt idx="11">
                  <c:v>CHALCHUAPA</c:v>
                </c:pt>
                <c:pt idx="12">
                  <c:v>CHIRILAGUA</c:v>
                </c:pt>
                <c:pt idx="13">
                  <c:v>CIUDAD ARCE</c:v>
                </c:pt>
                <c:pt idx="14">
                  <c:v>CIUDAD BARRIOS</c:v>
                </c:pt>
                <c:pt idx="15">
                  <c:v>CIUDAD DELGADO</c:v>
                </c:pt>
                <c:pt idx="16">
                  <c:v>COATEPEQUE</c:v>
                </c:pt>
                <c:pt idx="17">
                  <c:v>CONCEPCION BATRES</c:v>
                </c:pt>
                <c:pt idx="18">
                  <c:v>CONCHAGUA</c:v>
                </c:pt>
                <c:pt idx="19">
                  <c:v>CUISNAHUAT</c:v>
                </c:pt>
                <c:pt idx="20">
                  <c:v>EL CARMEN</c:v>
                </c:pt>
                <c:pt idx="21">
                  <c:v>EL CARRIZAL</c:v>
                </c:pt>
                <c:pt idx="22">
                  <c:v>EL CONGO</c:v>
                </c:pt>
                <c:pt idx="23">
                  <c:v>EL DIVISADERO</c:v>
                </c:pt>
                <c:pt idx="24">
                  <c:v>EL PAISNAL</c:v>
                </c:pt>
                <c:pt idx="25">
                  <c:v>EL PORVENIR</c:v>
                </c:pt>
                <c:pt idx="26">
                  <c:v>GUADALUPE</c:v>
                </c:pt>
                <c:pt idx="27">
                  <c:v>ILOPANGO</c:v>
                </c:pt>
                <c:pt idx="28">
                  <c:v>JAYAQUE</c:v>
                </c:pt>
                <c:pt idx="29">
                  <c:v>JICALAPA</c:v>
                </c:pt>
                <c:pt idx="30">
                  <c:v>JUAYUA</c:v>
                </c:pt>
                <c:pt idx="31">
                  <c:v>JUCUARAN</c:v>
                </c:pt>
                <c:pt idx="32">
                  <c:v>JUJUTLA</c:v>
                </c:pt>
                <c:pt idx="33">
                  <c:v>LA UNION</c:v>
                </c:pt>
                <c:pt idx="34">
                  <c:v>MEJICANOS</c:v>
                </c:pt>
                <c:pt idx="35">
                  <c:v>METAPAN</c:v>
                </c:pt>
                <c:pt idx="36">
                  <c:v>MONCAGUA</c:v>
                </c:pt>
                <c:pt idx="37">
                  <c:v>NAHUIZALCO</c:v>
                </c:pt>
                <c:pt idx="38">
                  <c:v>NAHULINGO</c:v>
                </c:pt>
                <c:pt idx="39">
                  <c:v>PANCHIMALCO</c:v>
                </c:pt>
                <c:pt idx="40">
                  <c:v>PUERTO EL TRIUNFO</c:v>
                </c:pt>
                <c:pt idx="41">
                  <c:v>ROSARIO DE MORA</c:v>
                </c:pt>
                <c:pt idx="42">
                  <c:v>SACACOYO</c:v>
                </c:pt>
                <c:pt idx="43">
                  <c:v>SALCOATITAN</c:v>
                </c:pt>
                <c:pt idx="44">
                  <c:v>SAN CAYETANO ISTEPEQUE</c:v>
                </c:pt>
                <c:pt idx="45">
                  <c:v>SAN DIONISIO</c:v>
                </c:pt>
                <c:pt idx="46">
                  <c:v>SAN FRANCISCO MENENDEZ</c:v>
                </c:pt>
                <c:pt idx="47">
                  <c:v>SAN JUAN OPICO</c:v>
                </c:pt>
                <c:pt idx="48">
                  <c:v>SAN JULIAN</c:v>
                </c:pt>
                <c:pt idx="49">
                  <c:v>SAN LUIS LA HERRADURA</c:v>
                </c:pt>
                <c:pt idx="50">
                  <c:v>SAN LUIS TALPA</c:v>
                </c:pt>
                <c:pt idx="51">
                  <c:v>SAN MARTIN</c:v>
                </c:pt>
                <c:pt idx="52">
                  <c:v>SAN MIGUEL</c:v>
                </c:pt>
                <c:pt idx="53">
                  <c:v>SAN PEDRO MASAHUAT</c:v>
                </c:pt>
                <c:pt idx="54">
                  <c:v>SAN PEDRO NONUALCO</c:v>
                </c:pt>
                <c:pt idx="55">
                  <c:v>SAN PEDRO PUXTLA</c:v>
                </c:pt>
                <c:pt idx="56">
                  <c:v>SAN SALVADOR</c:v>
                </c:pt>
                <c:pt idx="57">
                  <c:v>SAN SEBASTIAN SALITRILLO</c:v>
                </c:pt>
                <c:pt idx="58">
                  <c:v>SANTA ANA</c:v>
                </c:pt>
                <c:pt idx="59">
                  <c:v>SANTA ELENA</c:v>
                </c:pt>
                <c:pt idx="60">
                  <c:v>SANTA MARIA OSTUMA</c:v>
                </c:pt>
                <c:pt idx="61">
                  <c:v>SANTA TECLA</c:v>
                </c:pt>
                <c:pt idx="62">
                  <c:v>SANTIAGO NONUALCO</c:v>
                </c:pt>
                <c:pt idx="63">
                  <c:v>SANTO TOMAS</c:v>
                </c:pt>
                <c:pt idx="64">
                  <c:v>SONSONATE</c:v>
                </c:pt>
                <c:pt idx="65">
                  <c:v>TACUBA</c:v>
                </c:pt>
                <c:pt idx="66">
                  <c:v>TECAPAN</c:v>
                </c:pt>
                <c:pt idx="67">
                  <c:v>TECOLUCA</c:v>
                </c:pt>
                <c:pt idx="68">
                  <c:v>YUCUAIQUIN</c:v>
                </c:pt>
                <c:pt idx="69">
                  <c:v>ZACATECOLUCA</c:v>
                </c:pt>
              </c:strCache>
            </c:strRef>
          </c:cat>
          <c:val>
            <c:numRef>
              <c:f>'Albergues - VMVDU'!$D$5:$D$74</c:f>
              <c:numCache>
                <c:formatCode>General</c:formatCode>
                <c:ptCount val="70"/>
                <c:pt idx="0">
                  <c:v>481</c:v>
                </c:pt>
                <c:pt idx="1">
                  <c:v>30</c:v>
                </c:pt>
                <c:pt idx="2">
                  <c:v>4</c:v>
                </c:pt>
                <c:pt idx="3">
                  <c:v>3</c:v>
                </c:pt>
                <c:pt idx="4">
                  <c:v>12</c:v>
                </c:pt>
                <c:pt idx="5">
                  <c:v>6</c:v>
                </c:pt>
                <c:pt idx="6">
                  <c:v>6</c:v>
                </c:pt>
                <c:pt idx="7">
                  <c:v>33</c:v>
                </c:pt>
                <c:pt idx="8">
                  <c:v>1</c:v>
                </c:pt>
                <c:pt idx="9">
                  <c:v>267</c:v>
                </c:pt>
                <c:pt idx="10">
                  <c:v>5</c:v>
                </c:pt>
                <c:pt idx="11">
                  <c:v>89</c:v>
                </c:pt>
                <c:pt idx="12">
                  <c:v>71</c:v>
                </c:pt>
                <c:pt idx="13">
                  <c:v>268</c:v>
                </c:pt>
                <c:pt idx="14">
                  <c:v>2</c:v>
                </c:pt>
                <c:pt idx="15">
                  <c:v>30</c:v>
                </c:pt>
                <c:pt idx="16">
                  <c:v>122</c:v>
                </c:pt>
                <c:pt idx="17">
                  <c:v>31</c:v>
                </c:pt>
                <c:pt idx="18">
                  <c:v>1</c:v>
                </c:pt>
                <c:pt idx="19">
                  <c:v>3</c:v>
                </c:pt>
                <c:pt idx="20">
                  <c:v>24</c:v>
                </c:pt>
                <c:pt idx="21">
                  <c:v>64</c:v>
                </c:pt>
                <c:pt idx="22">
                  <c:v>0</c:v>
                </c:pt>
                <c:pt idx="23">
                  <c:v>32</c:v>
                </c:pt>
                <c:pt idx="24">
                  <c:v>13</c:v>
                </c:pt>
                <c:pt idx="25">
                  <c:v>0</c:v>
                </c:pt>
                <c:pt idx="26">
                  <c:v>55</c:v>
                </c:pt>
                <c:pt idx="27">
                  <c:v>14</c:v>
                </c:pt>
                <c:pt idx="28">
                  <c:v>192</c:v>
                </c:pt>
                <c:pt idx="29">
                  <c:v>26</c:v>
                </c:pt>
                <c:pt idx="30">
                  <c:v>5</c:v>
                </c:pt>
                <c:pt idx="31">
                  <c:v>5</c:v>
                </c:pt>
                <c:pt idx="32">
                  <c:v>8</c:v>
                </c:pt>
                <c:pt idx="33">
                  <c:v>46</c:v>
                </c:pt>
                <c:pt idx="34">
                  <c:v>64</c:v>
                </c:pt>
                <c:pt idx="35">
                  <c:v>26</c:v>
                </c:pt>
                <c:pt idx="36">
                  <c:v>1</c:v>
                </c:pt>
                <c:pt idx="37">
                  <c:v>6</c:v>
                </c:pt>
                <c:pt idx="38">
                  <c:v>47</c:v>
                </c:pt>
                <c:pt idx="39">
                  <c:v>3</c:v>
                </c:pt>
                <c:pt idx="40">
                  <c:v>168</c:v>
                </c:pt>
                <c:pt idx="41">
                  <c:v>22</c:v>
                </c:pt>
                <c:pt idx="42">
                  <c:v>214</c:v>
                </c:pt>
                <c:pt idx="43">
                  <c:v>5</c:v>
                </c:pt>
                <c:pt idx="44">
                  <c:v>22</c:v>
                </c:pt>
                <c:pt idx="45">
                  <c:v>677</c:v>
                </c:pt>
                <c:pt idx="46">
                  <c:v>660</c:v>
                </c:pt>
                <c:pt idx="47">
                  <c:v>28</c:v>
                </c:pt>
                <c:pt idx="48">
                  <c:v>236</c:v>
                </c:pt>
                <c:pt idx="49">
                  <c:v>378</c:v>
                </c:pt>
                <c:pt idx="50">
                  <c:v>167</c:v>
                </c:pt>
                <c:pt idx="51">
                  <c:v>9</c:v>
                </c:pt>
                <c:pt idx="52">
                  <c:v>125</c:v>
                </c:pt>
                <c:pt idx="53">
                  <c:v>332</c:v>
                </c:pt>
                <c:pt idx="54">
                  <c:v>13</c:v>
                </c:pt>
                <c:pt idx="55">
                  <c:v>21</c:v>
                </c:pt>
                <c:pt idx="56">
                  <c:v>0</c:v>
                </c:pt>
                <c:pt idx="57">
                  <c:v>8</c:v>
                </c:pt>
                <c:pt idx="58">
                  <c:v>40</c:v>
                </c:pt>
                <c:pt idx="59">
                  <c:v>19</c:v>
                </c:pt>
                <c:pt idx="60">
                  <c:v>42</c:v>
                </c:pt>
                <c:pt idx="61">
                  <c:v>37</c:v>
                </c:pt>
                <c:pt idx="62">
                  <c:v>41</c:v>
                </c:pt>
                <c:pt idx="63">
                  <c:v>25</c:v>
                </c:pt>
                <c:pt idx="64">
                  <c:v>184</c:v>
                </c:pt>
                <c:pt idx="65">
                  <c:v>8</c:v>
                </c:pt>
                <c:pt idx="66">
                  <c:v>2</c:v>
                </c:pt>
                <c:pt idx="67">
                  <c:v>75</c:v>
                </c:pt>
                <c:pt idx="68">
                  <c:v>4</c:v>
                </c:pt>
                <c:pt idx="69">
                  <c:v>16</c:v>
                </c:pt>
              </c:numCache>
            </c:numRef>
          </c:val>
        </c:ser>
        <c:ser>
          <c:idx val="3"/>
          <c:order val="3"/>
          <c:tx>
            <c:v>Viviendas Dañadas VMVDU</c:v>
          </c:tx>
          <c:marker>
            <c:symbol val="none"/>
          </c:marker>
          <c:cat>
            <c:strRef>
              <c:f>'Albergues - VMVDU'!$A$5:$A$74</c:f>
              <c:strCache>
                <c:ptCount val="70"/>
                <c:pt idx="0">
                  <c:v>ACAJUTLA</c:v>
                </c:pt>
                <c:pt idx="1">
                  <c:v>AHUACHAPAN</c:v>
                </c:pt>
                <c:pt idx="2">
                  <c:v>APANECA</c:v>
                </c:pt>
                <c:pt idx="3">
                  <c:v>APOPA</c:v>
                </c:pt>
                <c:pt idx="4">
                  <c:v>ARMENIA</c:v>
                </c:pt>
                <c:pt idx="5">
                  <c:v>AYUTUXTEPEQUE</c:v>
                </c:pt>
                <c:pt idx="6">
                  <c:v>BERLIN</c:v>
                </c:pt>
                <c:pt idx="7">
                  <c:v>CACAOPERA</c:v>
                </c:pt>
                <c:pt idx="8">
                  <c:v>CALIFORNIA</c:v>
                </c:pt>
                <c:pt idx="9">
                  <c:v>CALUCO</c:v>
                </c:pt>
                <c:pt idx="10">
                  <c:v>CAROLINA</c:v>
                </c:pt>
                <c:pt idx="11">
                  <c:v>CHALCHUAPA</c:v>
                </c:pt>
                <c:pt idx="12">
                  <c:v>CHIRILAGUA</c:v>
                </c:pt>
                <c:pt idx="13">
                  <c:v>CIUDAD ARCE</c:v>
                </c:pt>
                <c:pt idx="14">
                  <c:v>CIUDAD BARRIOS</c:v>
                </c:pt>
                <c:pt idx="15">
                  <c:v>CIUDAD DELGADO</c:v>
                </c:pt>
                <c:pt idx="16">
                  <c:v>COATEPEQUE</c:v>
                </c:pt>
                <c:pt idx="17">
                  <c:v>CONCEPCION BATRES</c:v>
                </c:pt>
                <c:pt idx="18">
                  <c:v>CONCHAGUA</c:v>
                </c:pt>
                <c:pt idx="19">
                  <c:v>CUISNAHUAT</c:v>
                </c:pt>
                <c:pt idx="20">
                  <c:v>EL CARMEN</c:v>
                </c:pt>
                <c:pt idx="21">
                  <c:v>EL CARRIZAL</c:v>
                </c:pt>
                <c:pt idx="22">
                  <c:v>EL CONGO</c:v>
                </c:pt>
                <c:pt idx="23">
                  <c:v>EL DIVISADERO</c:v>
                </c:pt>
                <c:pt idx="24">
                  <c:v>EL PAISNAL</c:v>
                </c:pt>
                <c:pt idx="25">
                  <c:v>EL PORVENIR</c:v>
                </c:pt>
                <c:pt idx="26">
                  <c:v>GUADALUPE</c:v>
                </c:pt>
                <c:pt idx="27">
                  <c:v>ILOPANGO</c:v>
                </c:pt>
                <c:pt idx="28">
                  <c:v>JAYAQUE</c:v>
                </c:pt>
                <c:pt idx="29">
                  <c:v>JICALAPA</c:v>
                </c:pt>
                <c:pt idx="30">
                  <c:v>JUAYUA</c:v>
                </c:pt>
                <c:pt idx="31">
                  <c:v>JUCUARAN</c:v>
                </c:pt>
                <c:pt idx="32">
                  <c:v>JUJUTLA</c:v>
                </c:pt>
                <c:pt idx="33">
                  <c:v>LA UNION</c:v>
                </c:pt>
                <c:pt idx="34">
                  <c:v>MEJICANOS</c:v>
                </c:pt>
                <c:pt idx="35">
                  <c:v>METAPAN</c:v>
                </c:pt>
                <c:pt idx="36">
                  <c:v>MONCAGUA</c:v>
                </c:pt>
                <c:pt idx="37">
                  <c:v>NAHUIZALCO</c:v>
                </c:pt>
                <c:pt idx="38">
                  <c:v>NAHULINGO</c:v>
                </c:pt>
                <c:pt idx="39">
                  <c:v>PANCHIMALCO</c:v>
                </c:pt>
                <c:pt idx="40">
                  <c:v>PUERTO EL TRIUNFO</c:v>
                </c:pt>
                <c:pt idx="41">
                  <c:v>ROSARIO DE MORA</c:v>
                </c:pt>
                <c:pt idx="42">
                  <c:v>SACACOYO</c:v>
                </c:pt>
                <c:pt idx="43">
                  <c:v>SALCOATITAN</c:v>
                </c:pt>
                <c:pt idx="44">
                  <c:v>SAN CAYETANO ISTEPEQUE</c:v>
                </c:pt>
                <c:pt idx="45">
                  <c:v>SAN DIONISIO</c:v>
                </c:pt>
                <c:pt idx="46">
                  <c:v>SAN FRANCISCO MENENDEZ</c:v>
                </c:pt>
                <c:pt idx="47">
                  <c:v>SAN JUAN OPICO</c:v>
                </c:pt>
                <c:pt idx="48">
                  <c:v>SAN JULIAN</c:v>
                </c:pt>
                <c:pt idx="49">
                  <c:v>SAN LUIS LA HERRADURA</c:v>
                </c:pt>
                <c:pt idx="50">
                  <c:v>SAN LUIS TALPA</c:v>
                </c:pt>
                <c:pt idx="51">
                  <c:v>SAN MARTIN</c:v>
                </c:pt>
                <c:pt idx="52">
                  <c:v>SAN MIGUEL</c:v>
                </c:pt>
                <c:pt idx="53">
                  <c:v>SAN PEDRO MASAHUAT</c:v>
                </c:pt>
                <c:pt idx="54">
                  <c:v>SAN PEDRO NONUALCO</c:v>
                </c:pt>
                <c:pt idx="55">
                  <c:v>SAN PEDRO PUXTLA</c:v>
                </c:pt>
                <c:pt idx="56">
                  <c:v>SAN SALVADOR</c:v>
                </c:pt>
                <c:pt idx="57">
                  <c:v>SAN SEBASTIAN SALITRILLO</c:v>
                </c:pt>
                <c:pt idx="58">
                  <c:v>SANTA ANA</c:v>
                </c:pt>
                <c:pt idx="59">
                  <c:v>SANTA ELENA</c:v>
                </c:pt>
                <c:pt idx="60">
                  <c:v>SANTA MARIA OSTUMA</c:v>
                </c:pt>
                <c:pt idx="61">
                  <c:v>SANTA TECLA</c:v>
                </c:pt>
                <c:pt idx="62">
                  <c:v>SANTIAGO NONUALCO</c:v>
                </c:pt>
                <c:pt idx="63">
                  <c:v>SANTO TOMAS</c:v>
                </c:pt>
                <c:pt idx="64">
                  <c:v>SONSONATE</c:v>
                </c:pt>
                <c:pt idx="65">
                  <c:v>TACUBA</c:v>
                </c:pt>
                <c:pt idx="66">
                  <c:v>TECAPAN</c:v>
                </c:pt>
                <c:pt idx="67">
                  <c:v>TECOLUCA</c:v>
                </c:pt>
                <c:pt idx="68">
                  <c:v>YUCUAIQUIN</c:v>
                </c:pt>
                <c:pt idx="69">
                  <c:v>ZACATECOLUCA</c:v>
                </c:pt>
              </c:strCache>
            </c:strRef>
          </c:cat>
          <c:val>
            <c:numRef>
              <c:f>'Albergues - VMVDU'!$E$5:$E$74</c:f>
              <c:numCache>
                <c:formatCode>General</c:formatCode>
                <c:ptCount val="70"/>
                <c:pt idx="0">
                  <c:v>481</c:v>
                </c:pt>
                <c:pt idx="1">
                  <c:v>30</c:v>
                </c:pt>
                <c:pt idx="2">
                  <c:v>4</c:v>
                </c:pt>
                <c:pt idx="3">
                  <c:v>4</c:v>
                </c:pt>
                <c:pt idx="4">
                  <c:v>12</c:v>
                </c:pt>
                <c:pt idx="5">
                  <c:v>6</c:v>
                </c:pt>
                <c:pt idx="6">
                  <c:v>6</c:v>
                </c:pt>
                <c:pt idx="7">
                  <c:v>33</c:v>
                </c:pt>
                <c:pt idx="8">
                  <c:v>1</c:v>
                </c:pt>
                <c:pt idx="9">
                  <c:v>267</c:v>
                </c:pt>
                <c:pt idx="10">
                  <c:v>5</c:v>
                </c:pt>
                <c:pt idx="11">
                  <c:v>89</c:v>
                </c:pt>
                <c:pt idx="12">
                  <c:v>71</c:v>
                </c:pt>
                <c:pt idx="13">
                  <c:v>267</c:v>
                </c:pt>
                <c:pt idx="14">
                  <c:v>2</c:v>
                </c:pt>
                <c:pt idx="15">
                  <c:v>30</c:v>
                </c:pt>
                <c:pt idx="16">
                  <c:v>122</c:v>
                </c:pt>
                <c:pt idx="17">
                  <c:v>31</c:v>
                </c:pt>
                <c:pt idx="18">
                  <c:v>1</c:v>
                </c:pt>
                <c:pt idx="19">
                  <c:v>3</c:v>
                </c:pt>
                <c:pt idx="20">
                  <c:v>24</c:v>
                </c:pt>
                <c:pt idx="21">
                  <c:v>59</c:v>
                </c:pt>
                <c:pt idx="22">
                  <c:v>0</c:v>
                </c:pt>
                <c:pt idx="23">
                  <c:v>32</c:v>
                </c:pt>
                <c:pt idx="24">
                  <c:v>13</c:v>
                </c:pt>
                <c:pt idx="25">
                  <c:v>0</c:v>
                </c:pt>
                <c:pt idx="26">
                  <c:v>55</c:v>
                </c:pt>
                <c:pt idx="27">
                  <c:v>14</c:v>
                </c:pt>
                <c:pt idx="28">
                  <c:v>268</c:v>
                </c:pt>
                <c:pt idx="29">
                  <c:v>26</c:v>
                </c:pt>
                <c:pt idx="30">
                  <c:v>5</c:v>
                </c:pt>
                <c:pt idx="31">
                  <c:v>5</c:v>
                </c:pt>
                <c:pt idx="32">
                  <c:v>8</c:v>
                </c:pt>
                <c:pt idx="33">
                  <c:v>46</c:v>
                </c:pt>
                <c:pt idx="34">
                  <c:v>64</c:v>
                </c:pt>
                <c:pt idx="35">
                  <c:v>34</c:v>
                </c:pt>
                <c:pt idx="36">
                  <c:v>1</c:v>
                </c:pt>
                <c:pt idx="37">
                  <c:v>6</c:v>
                </c:pt>
                <c:pt idx="38">
                  <c:v>47</c:v>
                </c:pt>
                <c:pt idx="39">
                  <c:v>3</c:v>
                </c:pt>
                <c:pt idx="40">
                  <c:v>168</c:v>
                </c:pt>
                <c:pt idx="41">
                  <c:v>22</c:v>
                </c:pt>
                <c:pt idx="42">
                  <c:v>381</c:v>
                </c:pt>
                <c:pt idx="43">
                  <c:v>5</c:v>
                </c:pt>
                <c:pt idx="44">
                  <c:v>22</c:v>
                </c:pt>
                <c:pt idx="45">
                  <c:v>677</c:v>
                </c:pt>
                <c:pt idx="46">
                  <c:v>660</c:v>
                </c:pt>
                <c:pt idx="47">
                  <c:v>15</c:v>
                </c:pt>
                <c:pt idx="48">
                  <c:v>236</c:v>
                </c:pt>
                <c:pt idx="49">
                  <c:v>378</c:v>
                </c:pt>
                <c:pt idx="50">
                  <c:v>167</c:v>
                </c:pt>
                <c:pt idx="51">
                  <c:v>9</c:v>
                </c:pt>
                <c:pt idx="52">
                  <c:v>125</c:v>
                </c:pt>
                <c:pt idx="53">
                  <c:v>360</c:v>
                </c:pt>
                <c:pt idx="54">
                  <c:v>13</c:v>
                </c:pt>
                <c:pt idx="55">
                  <c:v>21</c:v>
                </c:pt>
                <c:pt idx="56">
                  <c:v>0</c:v>
                </c:pt>
                <c:pt idx="57">
                  <c:v>16</c:v>
                </c:pt>
                <c:pt idx="58">
                  <c:v>40</c:v>
                </c:pt>
                <c:pt idx="59">
                  <c:v>19</c:v>
                </c:pt>
                <c:pt idx="60">
                  <c:v>42</c:v>
                </c:pt>
                <c:pt idx="61">
                  <c:v>37</c:v>
                </c:pt>
                <c:pt idx="62">
                  <c:v>41</c:v>
                </c:pt>
                <c:pt idx="63">
                  <c:v>25</c:v>
                </c:pt>
                <c:pt idx="64">
                  <c:v>184</c:v>
                </c:pt>
                <c:pt idx="65">
                  <c:v>8</c:v>
                </c:pt>
                <c:pt idx="66">
                  <c:v>2</c:v>
                </c:pt>
                <c:pt idx="67">
                  <c:v>75</c:v>
                </c:pt>
                <c:pt idx="68">
                  <c:v>4</c:v>
                </c:pt>
                <c:pt idx="69">
                  <c:v>16</c:v>
                </c:pt>
              </c:numCache>
            </c:numRef>
          </c:val>
        </c:ser>
        <c:ser>
          <c:idx val="4"/>
          <c:order val="4"/>
          <c:tx>
            <c:v>Destruidas Albergues</c:v>
          </c:tx>
          <c:marker>
            <c:symbol val="none"/>
          </c:marker>
          <c:cat>
            <c:strRef>
              <c:f>'Albergues - VMVDU'!$A$5:$A$74</c:f>
              <c:strCache>
                <c:ptCount val="70"/>
                <c:pt idx="0">
                  <c:v>ACAJUTLA</c:v>
                </c:pt>
                <c:pt idx="1">
                  <c:v>AHUACHAPAN</c:v>
                </c:pt>
                <c:pt idx="2">
                  <c:v>APANECA</c:v>
                </c:pt>
                <c:pt idx="3">
                  <c:v>APOPA</c:v>
                </c:pt>
                <c:pt idx="4">
                  <c:v>ARMENIA</c:v>
                </c:pt>
                <c:pt idx="5">
                  <c:v>AYUTUXTEPEQUE</c:v>
                </c:pt>
                <c:pt idx="6">
                  <c:v>BERLIN</c:v>
                </c:pt>
                <c:pt idx="7">
                  <c:v>CACAOPERA</c:v>
                </c:pt>
                <c:pt idx="8">
                  <c:v>CALIFORNIA</c:v>
                </c:pt>
                <c:pt idx="9">
                  <c:v>CALUCO</c:v>
                </c:pt>
                <c:pt idx="10">
                  <c:v>CAROLINA</c:v>
                </c:pt>
                <c:pt idx="11">
                  <c:v>CHALCHUAPA</c:v>
                </c:pt>
                <c:pt idx="12">
                  <c:v>CHIRILAGUA</c:v>
                </c:pt>
                <c:pt idx="13">
                  <c:v>CIUDAD ARCE</c:v>
                </c:pt>
                <c:pt idx="14">
                  <c:v>CIUDAD BARRIOS</c:v>
                </c:pt>
                <c:pt idx="15">
                  <c:v>CIUDAD DELGADO</c:v>
                </c:pt>
                <c:pt idx="16">
                  <c:v>COATEPEQUE</c:v>
                </c:pt>
                <c:pt idx="17">
                  <c:v>CONCEPCION BATRES</c:v>
                </c:pt>
                <c:pt idx="18">
                  <c:v>CONCHAGUA</c:v>
                </c:pt>
                <c:pt idx="19">
                  <c:v>CUISNAHUAT</c:v>
                </c:pt>
                <c:pt idx="20">
                  <c:v>EL CARMEN</c:v>
                </c:pt>
                <c:pt idx="21">
                  <c:v>EL CARRIZAL</c:v>
                </c:pt>
                <c:pt idx="22">
                  <c:v>EL CONGO</c:v>
                </c:pt>
                <c:pt idx="23">
                  <c:v>EL DIVISADERO</c:v>
                </c:pt>
                <c:pt idx="24">
                  <c:v>EL PAISNAL</c:v>
                </c:pt>
                <c:pt idx="25">
                  <c:v>EL PORVENIR</c:v>
                </c:pt>
                <c:pt idx="26">
                  <c:v>GUADALUPE</c:v>
                </c:pt>
                <c:pt idx="27">
                  <c:v>ILOPANGO</c:v>
                </c:pt>
                <c:pt idx="28">
                  <c:v>JAYAQUE</c:v>
                </c:pt>
                <c:pt idx="29">
                  <c:v>JICALAPA</c:v>
                </c:pt>
                <c:pt idx="30">
                  <c:v>JUAYUA</c:v>
                </c:pt>
                <c:pt idx="31">
                  <c:v>JUCUARAN</c:v>
                </c:pt>
                <c:pt idx="32">
                  <c:v>JUJUTLA</c:v>
                </c:pt>
                <c:pt idx="33">
                  <c:v>LA UNION</c:v>
                </c:pt>
                <c:pt idx="34">
                  <c:v>MEJICANOS</c:v>
                </c:pt>
                <c:pt idx="35">
                  <c:v>METAPAN</c:v>
                </c:pt>
                <c:pt idx="36">
                  <c:v>MONCAGUA</c:v>
                </c:pt>
                <c:pt idx="37">
                  <c:v>NAHUIZALCO</c:v>
                </c:pt>
                <c:pt idx="38">
                  <c:v>NAHULINGO</c:v>
                </c:pt>
                <c:pt idx="39">
                  <c:v>PANCHIMALCO</c:v>
                </c:pt>
                <c:pt idx="40">
                  <c:v>PUERTO EL TRIUNFO</c:v>
                </c:pt>
                <c:pt idx="41">
                  <c:v>ROSARIO DE MORA</c:v>
                </c:pt>
                <c:pt idx="42">
                  <c:v>SACACOYO</c:v>
                </c:pt>
                <c:pt idx="43">
                  <c:v>SALCOATITAN</c:v>
                </c:pt>
                <c:pt idx="44">
                  <c:v>SAN CAYETANO ISTEPEQUE</c:v>
                </c:pt>
                <c:pt idx="45">
                  <c:v>SAN DIONISIO</c:v>
                </c:pt>
                <c:pt idx="46">
                  <c:v>SAN FRANCISCO MENENDEZ</c:v>
                </c:pt>
                <c:pt idx="47">
                  <c:v>SAN JUAN OPICO</c:v>
                </c:pt>
                <c:pt idx="48">
                  <c:v>SAN JULIAN</c:v>
                </c:pt>
                <c:pt idx="49">
                  <c:v>SAN LUIS LA HERRADURA</c:v>
                </c:pt>
                <c:pt idx="50">
                  <c:v>SAN LUIS TALPA</c:v>
                </c:pt>
                <c:pt idx="51">
                  <c:v>SAN MARTIN</c:v>
                </c:pt>
                <c:pt idx="52">
                  <c:v>SAN MIGUEL</c:v>
                </c:pt>
                <c:pt idx="53">
                  <c:v>SAN PEDRO MASAHUAT</c:v>
                </c:pt>
                <c:pt idx="54">
                  <c:v>SAN PEDRO NONUALCO</c:v>
                </c:pt>
                <c:pt idx="55">
                  <c:v>SAN PEDRO PUXTLA</c:v>
                </c:pt>
                <c:pt idx="56">
                  <c:v>SAN SALVADOR</c:v>
                </c:pt>
                <c:pt idx="57">
                  <c:v>SAN SEBASTIAN SALITRILLO</c:v>
                </c:pt>
                <c:pt idx="58">
                  <c:v>SANTA ANA</c:v>
                </c:pt>
                <c:pt idx="59">
                  <c:v>SANTA ELENA</c:v>
                </c:pt>
                <c:pt idx="60">
                  <c:v>SANTA MARIA OSTUMA</c:v>
                </c:pt>
                <c:pt idx="61">
                  <c:v>SANTA TECLA</c:v>
                </c:pt>
                <c:pt idx="62">
                  <c:v>SANTIAGO NONUALCO</c:v>
                </c:pt>
                <c:pt idx="63">
                  <c:v>SANTO TOMAS</c:v>
                </c:pt>
                <c:pt idx="64">
                  <c:v>SONSONATE</c:v>
                </c:pt>
                <c:pt idx="65">
                  <c:v>TACUBA</c:v>
                </c:pt>
                <c:pt idx="66">
                  <c:v>TECAPAN</c:v>
                </c:pt>
                <c:pt idx="67">
                  <c:v>TECOLUCA</c:v>
                </c:pt>
                <c:pt idx="68">
                  <c:v>YUCUAIQUIN</c:v>
                </c:pt>
                <c:pt idx="69">
                  <c:v>ZACATECOLUCA</c:v>
                </c:pt>
              </c:strCache>
            </c:strRef>
          </c:cat>
          <c:val>
            <c:numRef>
              <c:f>'Albergues - VMVDU'!$F$5:$F$74</c:f>
              <c:numCache>
                <c:formatCode>General</c:formatCode>
                <c:ptCount val="70"/>
                <c:pt idx="0">
                  <c:v>6</c:v>
                </c:pt>
                <c:pt idx="1">
                  <c:v>6</c:v>
                </c:pt>
                <c:pt idx="2">
                  <c:v>0</c:v>
                </c:pt>
                <c:pt idx="3">
                  <c:v>1</c:v>
                </c:pt>
                <c:pt idx="4">
                  <c:v>0</c:v>
                </c:pt>
                <c:pt idx="5">
                  <c:v>1</c:v>
                </c:pt>
                <c:pt idx="6">
                  <c:v>0</c:v>
                </c:pt>
                <c:pt idx="7">
                  <c:v>0</c:v>
                </c:pt>
                <c:pt idx="8">
                  <c:v>0</c:v>
                </c:pt>
                <c:pt idx="9">
                  <c:v>11</c:v>
                </c:pt>
                <c:pt idx="10">
                  <c:v>0</c:v>
                </c:pt>
                <c:pt idx="11">
                  <c:v>11</c:v>
                </c:pt>
                <c:pt idx="12">
                  <c:v>0</c:v>
                </c:pt>
                <c:pt idx="13">
                  <c:v>29</c:v>
                </c:pt>
                <c:pt idx="14">
                  <c:v>0</c:v>
                </c:pt>
                <c:pt idx="15">
                  <c:v>0</c:v>
                </c:pt>
                <c:pt idx="16">
                  <c:v>22</c:v>
                </c:pt>
                <c:pt idx="17">
                  <c:v>0</c:v>
                </c:pt>
                <c:pt idx="18">
                  <c:v>0</c:v>
                </c:pt>
                <c:pt idx="19">
                  <c:v>3</c:v>
                </c:pt>
                <c:pt idx="20">
                  <c:v>0</c:v>
                </c:pt>
                <c:pt idx="21">
                  <c:v>0</c:v>
                </c:pt>
                <c:pt idx="22">
                  <c:v>3</c:v>
                </c:pt>
                <c:pt idx="23">
                  <c:v>6</c:v>
                </c:pt>
                <c:pt idx="24">
                  <c:v>0</c:v>
                </c:pt>
                <c:pt idx="25">
                  <c:v>2</c:v>
                </c:pt>
                <c:pt idx="26">
                  <c:v>0</c:v>
                </c:pt>
                <c:pt idx="27">
                  <c:v>0</c:v>
                </c:pt>
                <c:pt idx="28">
                  <c:v>33</c:v>
                </c:pt>
                <c:pt idx="29">
                  <c:v>0</c:v>
                </c:pt>
                <c:pt idx="30">
                  <c:v>0</c:v>
                </c:pt>
                <c:pt idx="31">
                  <c:v>0</c:v>
                </c:pt>
                <c:pt idx="32">
                  <c:v>4</c:v>
                </c:pt>
                <c:pt idx="33">
                  <c:v>0</c:v>
                </c:pt>
                <c:pt idx="34">
                  <c:v>0</c:v>
                </c:pt>
                <c:pt idx="35">
                  <c:v>4</c:v>
                </c:pt>
                <c:pt idx="36">
                  <c:v>0</c:v>
                </c:pt>
                <c:pt idx="37">
                  <c:v>3</c:v>
                </c:pt>
                <c:pt idx="38">
                  <c:v>4</c:v>
                </c:pt>
                <c:pt idx="39">
                  <c:v>4</c:v>
                </c:pt>
                <c:pt idx="40">
                  <c:v>0</c:v>
                </c:pt>
                <c:pt idx="41">
                  <c:v>0</c:v>
                </c:pt>
                <c:pt idx="42">
                  <c:v>88</c:v>
                </c:pt>
                <c:pt idx="43">
                  <c:v>0</c:v>
                </c:pt>
                <c:pt idx="44">
                  <c:v>0</c:v>
                </c:pt>
                <c:pt idx="45">
                  <c:v>0</c:v>
                </c:pt>
                <c:pt idx="46">
                  <c:v>28</c:v>
                </c:pt>
                <c:pt idx="47">
                  <c:v>0</c:v>
                </c:pt>
                <c:pt idx="48">
                  <c:v>27</c:v>
                </c:pt>
                <c:pt idx="49">
                  <c:v>0</c:v>
                </c:pt>
                <c:pt idx="50">
                  <c:v>0</c:v>
                </c:pt>
                <c:pt idx="51">
                  <c:v>1</c:v>
                </c:pt>
                <c:pt idx="52">
                  <c:v>0</c:v>
                </c:pt>
                <c:pt idx="53">
                  <c:v>0</c:v>
                </c:pt>
                <c:pt idx="54">
                  <c:v>0</c:v>
                </c:pt>
                <c:pt idx="55">
                  <c:v>2</c:v>
                </c:pt>
                <c:pt idx="56">
                  <c:v>8</c:v>
                </c:pt>
                <c:pt idx="57">
                  <c:v>1</c:v>
                </c:pt>
                <c:pt idx="58">
                  <c:v>7</c:v>
                </c:pt>
                <c:pt idx="59">
                  <c:v>0</c:v>
                </c:pt>
                <c:pt idx="60">
                  <c:v>0</c:v>
                </c:pt>
                <c:pt idx="61">
                  <c:v>0</c:v>
                </c:pt>
                <c:pt idx="62">
                  <c:v>0</c:v>
                </c:pt>
                <c:pt idx="63">
                  <c:v>2</c:v>
                </c:pt>
                <c:pt idx="64">
                  <c:v>4</c:v>
                </c:pt>
                <c:pt idx="65">
                  <c:v>0</c:v>
                </c:pt>
                <c:pt idx="66">
                  <c:v>0</c:v>
                </c:pt>
                <c:pt idx="67">
                  <c:v>0</c:v>
                </c:pt>
                <c:pt idx="68">
                  <c:v>0</c:v>
                </c:pt>
                <c:pt idx="69">
                  <c:v>3</c:v>
                </c:pt>
              </c:numCache>
            </c:numRef>
          </c:val>
        </c:ser>
        <c:ser>
          <c:idx val="5"/>
          <c:order val="5"/>
          <c:tx>
            <c:v>Destruidas VMVDU</c:v>
          </c:tx>
          <c:marker>
            <c:symbol val="none"/>
          </c:marker>
          <c:cat>
            <c:strRef>
              <c:f>'Albergues - VMVDU'!$A$5:$A$74</c:f>
              <c:strCache>
                <c:ptCount val="70"/>
                <c:pt idx="0">
                  <c:v>ACAJUTLA</c:v>
                </c:pt>
                <c:pt idx="1">
                  <c:v>AHUACHAPAN</c:v>
                </c:pt>
                <c:pt idx="2">
                  <c:v>APANECA</c:v>
                </c:pt>
                <c:pt idx="3">
                  <c:v>APOPA</c:v>
                </c:pt>
                <c:pt idx="4">
                  <c:v>ARMENIA</c:v>
                </c:pt>
                <c:pt idx="5">
                  <c:v>AYUTUXTEPEQUE</c:v>
                </c:pt>
                <c:pt idx="6">
                  <c:v>BERLIN</c:v>
                </c:pt>
                <c:pt idx="7">
                  <c:v>CACAOPERA</c:v>
                </c:pt>
                <c:pt idx="8">
                  <c:v>CALIFORNIA</c:v>
                </c:pt>
                <c:pt idx="9">
                  <c:v>CALUCO</c:v>
                </c:pt>
                <c:pt idx="10">
                  <c:v>CAROLINA</c:v>
                </c:pt>
                <c:pt idx="11">
                  <c:v>CHALCHUAPA</c:v>
                </c:pt>
                <c:pt idx="12">
                  <c:v>CHIRILAGUA</c:v>
                </c:pt>
                <c:pt idx="13">
                  <c:v>CIUDAD ARCE</c:v>
                </c:pt>
                <c:pt idx="14">
                  <c:v>CIUDAD BARRIOS</c:v>
                </c:pt>
                <c:pt idx="15">
                  <c:v>CIUDAD DELGADO</c:v>
                </c:pt>
                <c:pt idx="16">
                  <c:v>COATEPEQUE</c:v>
                </c:pt>
                <c:pt idx="17">
                  <c:v>CONCEPCION BATRES</c:v>
                </c:pt>
                <c:pt idx="18">
                  <c:v>CONCHAGUA</c:v>
                </c:pt>
                <c:pt idx="19">
                  <c:v>CUISNAHUAT</c:v>
                </c:pt>
                <c:pt idx="20">
                  <c:v>EL CARMEN</c:v>
                </c:pt>
                <c:pt idx="21">
                  <c:v>EL CARRIZAL</c:v>
                </c:pt>
                <c:pt idx="22">
                  <c:v>EL CONGO</c:v>
                </c:pt>
                <c:pt idx="23">
                  <c:v>EL DIVISADERO</c:v>
                </c:pt>
                <c:pt idx="24">
                  <c:v>EL PAISNAL</c:v>
                </c:pt>
                <c:pt idx="25">
                  <c:v>EL PORVENIR</c:v>
                </c:pt>
                <c:pt idx="26">
                  <c:v>GUADALUPE</c:v>
                </c:pt>
                <c:pt idx="27">
                  <c:v>ILOPANGO</c:v>
                </c:pt>
                <c:pt idx="28">
                  <c:v>JAYAQUE</c:v>
                </c:pt>
                <c:pt idx="29">
                  <c:v>JICALAPA</c:v>
                </c:pt>
                <c:pt idx="30">
                  <c:v>JUAYUA</c:v>
                </c:pt>
                <c:pt idx="31">
                  <c:v>JUCUARAN</c:v>
                </c:pt>
                <c:pt idx="32">
                  <c:v>JUJUTLA</c:v>
                </c:pt>
                <c:pt idx="33">
                  <c:v>LA UNION</c:v>
                </c:pt>
                <c:pt idx="34">
                  <c:v>MEJICANOS</c:v>
                </c:pt>
                <c:pt idx="35">
                  <c:v>METAPAN</c:v>
                </c:pt>
                <c:pt idx="36">
                  <c:v>MONCAGUA</c:v>
                </c:pt>
                <c:pt idx="37">
                  <c:v>NAHUIZALCO</c:v>
                </c:pt>
                <c:pt idx="38">
                  <c:v>NAHULINGO</c:v>
                </c:pt>
                <c:pt idx="39">
                  <c:v>PANCHIMALCO</c:v>
                </c:pt>
                <c:pt idx="40">
                  <c:v>PUERTO EL TRIUNFO</c:v>
                </c:pt>
                <c:pt idx="41">
                  <c:v>ROSARIO DE MORA</c:v>
                </c:pt>
                <c:pt idx="42">
                  <c:v>SACACOYO</c:v>
                </c:pt>
                <c:pt idx="43">
                  <c:v>SALCOATITAN</c:v>
                </c:pt>
                <c:pt idx="44">
                  <c:v>SAN CAYETANO ISTEPEQUE</c:v>
                </c:pt>
                <c:pt idx="45">
                  <c:v>SAN DIONISIO</c:v>
                </c:pt>
                <c:pt idx="46">
                  <c:v>SAN FRANCISCO MENENDEZ</c:v>
                </c:pt>
                <c:pt idx="47">
                  <c:v>SAN JUAN OPICO</c:v>
                </c:pt>
                <c:pt idx="48">
                  <c:v>SAN JULIAN</c:v>
                </c:pt>
                <c:pt idx="49">
                  <c:v>SAN LUIS LA HERRADURA</c:v>
                </c:pt>
                <c:pt idx="50">
                  <c:v>SAN LUIS TALPA</c:v>
                </c:pt>
                <c:pt idx="51">
                  <c:v>SAN MARTIN</c:v>
                </c:pt>
                <c:pt idx="52">
                  <c:v>SAN MIGUEL</c:v>
                </c:pt>
                <c:pt idx="53">
                  <c:v>SAN PEDRO MASAHUAT</c:v>
                </c:pt>
                <c:pt idx="54">
                  <c:v>SAN PEDRO NONUALCO</c:v>
                </c:pt>
                <c:pt idx="55">
                  <c:v>SAN PEDRO PUXTLA</c:v>
                </c:pt>
                <c:pt idx="56">
                  <c:v>SAN SALVADOR</c:v>
                </c:pt>
                <c:pt idx="57">
                  <c:v>SAN SEBASTIAN SALITRILLO</c:v>
                </c:pt>
                <c:pt idx="58">
                  <c:v>SANTA ANA</c:v>
                </c:pt>
                <c:pt idx="59">
                  <c:v>SANTA ELENA</c:v>
                </c:pt>
                <c:pt idx="60">
                  <c:v>SANTA MARIA OSTUMA</c:v>
                </c:pt>
                <c:pt idx="61">
                  <c:v>SANTA TECLA</c:v>
                </c:pt>
                <c:pt idx="62">
                  <c:v>SANTIAGO NONUALCO</c:v>
                </c:pt>
                <c:pt idx="63">
                  <c:v>SANTO TOMAS</c:v>
                </c:pt>
                <c:pt idx="64">
                  <c:v>SONSONATE</c:v>
                </c:pt>
                <c:pt idx="65">
                  <c:v>TACUBA</c:v>
                </c:pt>
                <c:pt idx="66">
                  <c:v>TECAPAN</c:v>
                </c:pt>
                <c:pt idx="67">
                  <c:v>TECOLUCA</c:v>
                </c:pt>
                <c:pt idx="68">
                  <c:v>YUCUAIQUIN</c:v>
                </c:pt>
                <c:pt idx="69">
                  <c:v>ZACATECOLUCA</c:v>
                </c:pt>
              </c:strCache>
            </c:strRef>
          </c:cat>
          <c:val>
            <c:numRef>
              <c:f>'Albergues - VMVDU'!$G$5:$G$74</c:f>
              <c:numCache>
                <c:formatCode>General</c:formatCode>
                <c:ptCount val="70"/>
                <c:pt idx="0">
                  <c:v>6</c:v>
                </c:pt>
                <c:pt idx="1">
                  <c:v>6</c:v>
                </c:pt>
                <c:pt idx="2">
                  <c:v>0</c:v>
                </c:pt>
                <c:pt idx="3">
                  <c:v>0</c:v>
                </c:pt>
                <c:pt idx="4">
                  <c:v>0</c:v>
                </c:pt>
                <c:pt idx="5">
                  <c:v>1</c:v>
                </c:pt>
                <c:pt idx="6">
                  <c:v>0</c:v>
                </c:pt>
                <c:pt idx="7">
                  <c:v>0</c:v>
                </c:pt>
                <c:pt idx="8">
                  <c:v>0</c:v>
                </c:pt>
                <c:pt idx="9">
                  <c:v>11</c:v>
                </c:pt>
                <c:pt idx="10">
                  <c:v>0</c:v>
                </c:pt>
                <c:pt idx="11">
                  <c:v>11</c:v>
                </c:pt>
                <c:pt idx="12">
                  <c:v>0</c:v>
                </c:pt>
                <c:pt idx="13">
                  <c:v>29</c:v>
                </c:pt>
                <c:pt idx="14">
                  <c:v>7</c:v>
                </c:pt>
                <c:pt idx="15">
                  <c:v>0</c:v>
                </c:pt>
                <c:pt idx="16">
                  <c:v>22</c:v>
                </c:pt>
                <c:pt idx="17">
                  <c:v>0</c:v>
                </c:pt>
                <c:pt idx="18">
                  <c:v>0</c:v>
                </c:pt>
                <c:pt idx="19">
                  <c:v>3</c:v>
                </c:pt>
                <c:pt idx="20">
                  <c:v>0</c:v>
                </c:pt>
                <c:pt idx="21">
                  <c:v>0</c:v>
                </c:pt>
                <c:pt idx="22">
                  <c:v>3</c:v>
                </c:pt>
                <c:pt idx="23">
                  <c:v>6</c:v>
                </c:pt>
                <c:pt idx="24">
                  <c:v>0</c:v>
                </c:pt>
                <c:pt idx="25">
                  <c:v>2</c:v>
                </c:pt>
                <c:pt idx="26">
                  <c:v>0</c:v>
                </c:pt>
                <c:pt idx="27">
                  <c:v>0</c:v>
                </c:pt>
                <c:pt idx="28">
                  <c:v>90</c:v>
                </c:pt>
                <c:pt idx="29">
                  <c:v>0</c:v>
                </c:pt>
                <c:pt idx="30">
                  <c:v>0</c:v>
                </c:pt>
                <c:pt idx="31">
                  <c:v>195</c:v>
                </c:pt>
                <c:pt idx="32">
                  <c:v>4</c:v>
                </c:pt>
                <c:pt idx="33">
                  <c:v>0</c:v>
                </c:pt>
                <c:pt idx="34">
                  <c:v>0</c:v>
                </c:pt>
                <c:pt idx="35">
                  <c:v>5</c:v>
                </c:pt>
                <c:pt idx="36">
                  <c:v>0</c:v>
                </c:pt>
                <c:pt idx="37">
                  <c:v>3</c:v>
                </c:pt>
                <c:pt idx="38">
                  <c:v>4</c:v>
                </c:pt>
                <c:pt idx="39">
                  <c:v>4</c:v>
                </c:pt>
                <c:pt idx="40">
                  <c:v>0</c:v>
                </c:pt>
                <c:pt idx="41">
                  <c:v>0</c:v>
                </c:pt>
                <c:pt idx="42">
                  <c:v>143</c:v>
                </c:pt>
                <c:pt idx="43">
                  <c:v>0</c:v>
                </c:pt>
                <c:pt idx="44">
                  <c:v>0</c:v>
                </c:pt>
                <c:pt idx="45">
                  <c:v>0</c:v>
                </c:pt>
                <c:pt idx="46">
                  <c:v>28</c:v>
                </c:pt>
                <c:pt idx="47">
                  <c:v>3</c:v>
                </c:pt>
                <c:pt idx="48">
                  <c:v>27</c:v>
                </c:pt>
                <c:pt idx="49">
                  <c:v>0</c:v>
                </c:pt>
                <c:pt idx="50">
                  <c:v>0</c:v>
                </c:pt>
                <c:pt idx="51">
                  <c:v>1</c:v>
                </c:pt>
                <c:pt idx="52">
                  <c:v>0</c:v>
                </c:pt>
                <c:pt idx="53">
                  <c:v>0</c:v>
                </c:pt>
                <c:pt idx="54">
                  <c:v>0</c:v>
                </c:pt>
                <c:pt idx="55">
                  <c:v>2</c:v>
                </c:pt>
                <c:pt idx="56">
                  <c:v>8</c:v>
                </c:pt>
                <c:pt idx="57">
                  <c:v>11</c:v>
                </c:pt>
                <c:pt idx="58">
                  <c:v>7</c:v>
                </c:pt>
                <c:pt idx="59">
                  <c:v>0</c:v>
                </c:pt>
                <c:pt idx="60">
                  <c:v>0</c:v>
                </c:pt>
                <c:pt idx="61">
                  <c:v>0</c:v>
                </c:pt>
                <c:pt idx="62">
                  <c:v>0</c:v>
                </c:pt>
                <c:pt idx="63">
                  <c:v>2</c:v>
                </c:pt>
                <c:pt idx="64">
                  <c:v>4</c:v>
                </c:pt>
                <c:pt idx="65">
                  <c:v>0</c:v>
                </c:pt>
                <c:pt idx="66">
                  <c:v>0</c:v>
                </c:pt>
                <c:pt idx="67">
                  <c:v>0</c:v>
                </c:pt>
                <c:pt idx="68">
                  <c:v>0</c:v>
                </c:pt>
                <c:pt idx="69">
                  <c:v>3</c:v>
                </c:pt>
              </c:numCache>
            </c:numRef>
          </c:val>
        </c:ser>
        <c:marker val="1"/>
        <c:axId val="109494656"/>
        <c:axId val="109496192"/>
      </c:lineChart>
      <c:catAx>
        <c:axId val="109494656"/>
        <c:scaling>
          <c:orientation val="minMax"/>
        </c:scaling>
        <c:axPos val="b"/>
        <c:majorTickMark val="none"/>
        <c:tickLblPos val="nextTo"/>
        <c:crossAx val="109496192"/>
        <c:crosses val="autoZero"/>
        <c:auto val="1"/>
        <c:lblAlgn val="ctr"/>
        <c:lblOffset val="100"/>
      </c:catAx>
      <c:valAx>
        <c:axId val="109496192"/>
        <c:scaling>
          <c:orientation val="minMax"/>
        </c:scaling>
        <c:axPos val="l"/>
        <c:majorGridlines/>
        <c:numFmt formatCode="General" sourceLinked="1"/>
        <c:majorTickMark val="none"/>
        <c:tickLblPos val="nextTo"/>
        <c:spPr>
          <a:ln w="9525">
            <a:noFill/>
          </a:ln>
        </c:spPr>
        <c:crossAx val="109494656"/>
        <c:crosses val="autoZero"/>
        <c:crossBetween val="between"/>
      </c:valAx>
    </c:plotArea>
    <c:legend>
      <c:legendPos val="b"/>
    </c:legend>
    <c:plotVisOnly val="1"/>
  </c:chart>
  <c:printSettings>
    <c:headerFooter/>
    <c:pageMargins b="0.750000000000002" l="0.70000000000000062" r="0.70000000000000062" t="0.75000000000000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a:pPr>
            <a:r>
              <a:rPr lang="es-ES"/>
              <a:t>Viviendas Dañadas Asistencia Alimentaria - Instituciones</a:t>
            </a:r>
          </a:p>
        </c:rich>
      </c:tx>
      <c:layout/>
    </c:title>
    <c:plotArea>
      <c:layout/>
      <c:lineChart>
        <c:grouping val="standard"/>
        <c:ser>
          <c:idx val="0"/>
          <c:order val="0"/>
          <c:tx>
            <c:strRef>
              <c:f>'Assistencia - Instituciones'!$B$2</c:f>
              <c:strCache>
                <c:ptCount val="1"/>
                <c:pt idx="0">
                  <c:v>Asistencia Alimentaria</c:v>
                </c:pt>
              </c:strCache>
            </c:strRef>
          </c:tx>
          <c:marker>
            <c:symbol val="none"/>
          </c:marker>
          <c:cat>
            <c:strRef>
              <c:f>'Assistencia - Instituciones'!$A$3:$A$14</c:f>
              <c:strCache>
                <c:ptCount val="12"/>
                <c:pt idx="0">
                  <c:v>ARMENIA</c:v>
                </c:pt>
                <c:pt idx="1">
                  <c:v>BERLIN</c:v>
                </c:pt>
                <c:pt idx="2">
                  <c:v>CALUCO</c:v>
                </c:pt>
                <c:pt idx="3">
                  <c:v>CIUDAD ARCE</c:v>
                </c:pt>
                <c:pt idx="4">
                  <c:v>COMASAGUA</c:v>
                </c:pt>
                <c:pt idx="5">
                  <c:v>EL CARRIZAL</c:v>
                </c:pt>
                <c:pt idx="6">
                  <c:v>LA LIBERTAD</c:v>
                </c:pt>
                <c:pt idx="7">
                  <c:v>SAN FRANCISCO MENENDEZ</c:v>
                </c:pt>
                <c:pt idx="8">
                  <c:v>SAN JUAN NONUALCO</c:v>
                </c:pt>
                <c:pt idx="9">
                  <c:v>SAN JUAN OPICO</c:v>
                </c:pt>
                <c:pt idx="10">
                  <c:v>SAN JULIAN</c:v>
                </c:pt>
                <c:pt idx="11">
                  <c:v>USULUTAN</c:v>
                </c:pt>
              </c:strCache>
            </c:strRef>
          </c:cat>
          <c:val>
            <c:numRef>
              <c:f>'Assistencia - Instituciones'!$B$3:$B$14</c:f>
              <c:numCache>
                <c:formatCode>General</c:formatCode>
                <c:ptCount val="12"/>
                <c:pt idx="0">
                  <c:v>0</c:v>
                </c:pt>
                <c:pt idx="1">
                  <c:v>32</c:v>
                </c:pt>
                <c:pt idx="2">
                  <c:v>0</c:v>
                </c:pt>
                <c:pt idx="3">
                  <c:v>267</c:v>
                </c:pt>
                <c:pt idx="4">
                  <c:v>277</c:v>
                </c:pt>
                <c:pt idx="5">
                  <c:v>45</c:v>
                </c:pt>
                <c:pt idx="6">
                  <c:v>141</c:v>
                </c:pt>
                <c:pt idx="7">
                  <c:v>511</c:v>
                </c:pt>
                <c:pt idx="8">
                  <c:v>28</c:v>
                </c:pt>
                <c:pt idx="9">
                  <c:v>2</c:v>
                </c:pt>
                <c:pt idx="10">
                  <c:v>675</c:v>
                </c:pt>
                <c:pt idx="11">
                  <c:v>526</c:v>
                </c:pt>
              </c:numCache>
            </c:numRef>
          </c:val>
        </c:ser>
        <c:ser>
          <c:idx val="1"/>
          <c:order val="1"/>
          <c:tx>
            <c:strRef>
              <c:f>'Assistencia - Instituciones'!$C$2</c:f>
              <c:strCache>
                <c:ptCount val="1"/>
                <c:pt idx="0">
                  <c:v>Instituciones de Sector de Alojamiento</c:v>
                </c:pt>
              </c:strCache>
            </c:strRef>
          </c:tx>
          <c:marker>
            <c:symbol val="none"/>
          </c:marker>
          <c:cat>
            <c:strRef>
              <c:f>'Assistencia - Instituciones'!$A$3:$A$14</c:f>
              <c:strCache>
                <c:ptCount val="12"/>
                <c:pt idx="0">
                  <c:v>ARMENIA</c:v>
                </c:pt>
                <c:pt idx="1">
                  <c:v>BERLIN</c:v>
                </c:pt>
                <c:pt idx="2">
                  <c:v>CALUCO</c:v>
                </c:pt>
                <c:pt idx="3">
                  <c:v>CIUDAD ARCE</c:v>
                </c:pt>
                <c:pt idx="4">
                  <c:v>COMASAGUA</c:v>
                </c:pt>
                <c:pt idx="5">
                  <c:v>EL CARRIZAL</c:v>
                </c:pt>
                <c:pt idx="6">
                  <c:v>LA LIBERTAD</c:v>
                </c:pt>
                <c:pt idx="7">
                  <c:v>SAN FRANCISCO MENENDEZ</c:v>
                </c:pt>
                <c:pt idx="8">
                  <c:v>SAN JUAN NONUALCO</c:v>
                </c:pt>
                <c:pt idx="9">
                  <c:v>SAN JUAN OPICO</c:v>
                </c:pt>
                <c:pt idx="10">
                  <c:v>SAN JULIAN</c:v>
                </c:pt>
                <c:pt idx="11">
                  <c:v>USULUTAN</c:v>
                </c:pt>
              </c:strCache>
            </c:strRef>
          </c:cat>
          <c:val>
            <c:numRef>
              <c:f>'Assistencia - Instituciones'!$C$3:$C$14</c:f>
              <c:numCache>
                <c:formatCode>General</c:formatCode>
                <c:ptCount val="12"/>
                <c:pt idx="0">
                  <c:v>35</c:v>
                </c:pt>
                <c:pt idx="1">
                  <c:v>742</c:v>
                </c:pt>
                <c:pt idx="2">
                  <c:v>511</c:v>
                </c:pt>
                <c:pt idx="3">
                  <c:v>22</c:v>
                </c:pt>
                <c:pt idx="4">
                  <c:v>12</c:v>
                </c:pt>
                <c:pt idx="5">
                  <c:v>37</c:v>
                </c:pt>
                <c:pt idx="6">
                  <c:v>0</c:v>
                </c:pt>
                <c:pt idx="7">
                  <c:v>0</c:v>
                </c:pt>
                <c:pt idx="8">
                  <c:v>150</c:v>
                </c:pt>
                <c:pt idx="9">
                  <c:v>163</c:v>
                </c:pt>
                <c:pt idx="10">
                  <c:v>148</c:v>
                </c:pt>
                <c:pt idx="11">
                  <c:v>182</c:v>
                </c:pt>
              </c:numCache>
            </c:numRef>
          </c:val>
        </c:ser>
        <c:marker val="1"/>
        <c:axId val="109558016"/>
        <c:axId val="108486656"/>
      </c:lineChart>
      <c:catAx>
        <c:axId val="109558016"/>
        <c:scaling>
          <c:orientation val="minMax"/>
        </c:scaling>
        <c:axPos val="b"/>
        <c:majorTickMark val="none"/>
        <c:tickLblPos val="nextTo"/>
        <c:crossAx val="108486656"/>
        <c:crosses val="autoZero"/>
        <c:auto val="1"/>
        <c:lblAlgn val="ctr"/>
        <c:lblOffset val="100"/>
      </c:catAx>
      <c:valAx>
        <c:axId val="108486656"/>
        <c:scaling>
          <c:orientation val="minMax"/>
        </c:scaling>
        <c:axPos val="l"/>
        <c:majorGridlines/>
        <c:numFmt formatCode="General" sourceLinked="1"/>
        <c:majorTickMark val="none"/>
        <c:tickLblPos val="nextTo"/>
        <c:crossAx val="109558016"/>
        <c:crosses val="autoZero"/>
        <c:crossBetween val="between"/>
      </c:valAx>
    </c:plotArea>
    <c:legend>
      <c:legendPos val="r"/>
      <c:layout/>
    </c:legend>
    <c:plotVisOnly val="1"/>
  </c:chart>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8</xdr:col>
      <xdr:colOff>171450</xdr:colOff>
      <xdr:row>2</xdr:row>
      <xdr:rowOff>123826</xdr:rowOff>
    </xdr:from>
    <xdr:to>
      <xdr:col>20</xdr:col>
      <xdr:colOff>0</xdr:colOff>
      <xdr:row>37</xdr:row>
      <xdr:rowOff>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39</xdr:row>
      <xdr:rowOff>0</xdr:rowOff>
    </xdr:from>
    <xdr:to>
      <xdr:col>19</xdr:col>
      <xdr:colOff>590550</xdr:colOff>
      <xdr:row>73</xdr:row>
      <xdr:rowOff>66674</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200025</xdr:colOff>
      <xdr:row>1</xdr:row>
      <xdr:rowOff>47625</xdr:rowOff>
    </xdr:from>
    <xdr:to>
      <xdr:col>20</xdr:col>
      <xdr:colOff>152400</xdr:colOff>
      <xdr:row>15</xdr:row>
      <xdr:rowOff>123825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257175</xdr:colOff>
      <xdr:row>17</xdr:row>
      <xdr:rowOff>0</xdr:rowOff>
    </xdr:from>
    <xdr:to>
      <xdr:col>20</xdr:col>
      <xdr:colOff>209550</xdr:colOff>
      <xdr:row>31</xdr:row>
      <xdr:rowOff>76200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257175</xdr:colOff>
      <xdr:row>33</xdr:row>
      <xdr:rowOff>38100</xdr:rowOff>
    </xdr:from>
    <xdr:to>
      <xdr:col>20</xdr:col>
      <xdr:colOff>209550</xdr:colOff>
      <xdr:row>47</xdr:row>
      <xdr:rowOff>114300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276225</xdr:colOff>
      <xdr:row>48</xdr:row>
      <xdr:rowOff>180975</xdr:rowOff>
    </xdr:from>
    <xdr:to>
      <xdr:col>20</xdr:col>
      <xdr:colOff>228600</xdr:colOff>
      <xdr:row>63</xdr:row>
      <xdr:rowOff>66675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466725</xdr:colOff>
      <xdr:row>0</xdr:row>
      <xdr:rowOff>171450</xdr:rowOff>
    </xdr:from>
    <xdr:to>
      <xdr:col>9</xdr:col>
      <xdr:colOff>466725</xdr:colOff>
      <xdr:row>15</xdr:row>
      <xdr:rowOff>57150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itxi/Mis%20documentos/My%20Dropbox/ShelterElSavador2011/IM/Bases%20de%20Datos/20111103%20Base%20-%20Evaluaci&#243;n%20de%20Necesidad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unicipalidades%20m&#225;s%20Afectadas%20(Protecci&#243;n%20Civil).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TAL"/>
      <sheetName val="Evaluaciones"/>
      <sheetName val="Instrucciones"/>
      <sheetName val="Codigos"/>
      <sheetName val="Resumen por Municipalidad"/>
      <sheetName val="Resumen por Departamento"/>
      <sheetName val="Comparativa"/>
      <sheetName val="Comparativa EN"/>
      <sheetName val="Hoja3"/>
      <sheetName val="Hoja3 EN"/>
      <sheetName val="slv_ppn_census_munip_py"/>
      <sheetName val="Hoja4"/>
      <sheetName val="Hoja4 EN"/>
    </sheetNames>
    <sheetDataSet>
      <sheetData sheetId="0"/>
      <sheetData sheetId="1"/>
      <sheetData sheetId="2"/>
      <sheetData sheetId="3"/>
      <sheetData sheetId="4"/>
      <sheetData sheetId="5"/>
      <sheetData sheetId="6"/>
      <sheetData sheetId="7"/>
      <sheetData sheetId="8"/>
      <sheetData sheetId="9"/>
      <sheetData sheetId="10">
        <row r="1">
          <cell r="R1" t="str">
            <v>Acajutla</v>
          </cell>
          <cell r="S1">
            <v>52359</v>
          </cell>
        </row>
        <row r="2">
          <cell r="G2" t="str">
            <v>AHUACHAPAN</v>
          </cell>
          <cell r="H2">
            <v>110511</v>
          </cell>
          <cell r="R2" t="str">
            <v>Agua Cali</v>
          </cell>
          <cell r="S2">
            <v>8261</v>
          </cell>
        </row>
        <row r="3">
          <cell r="G3" t="str">
            <v>APANECA</v>
          </cell>
          <cell r="H3">
            <v>8383</v>
          </cell>
          <cell r="R3" t="str">
            <v>Aguilares</v>
          </cell>
          <cell r="S3">
            <v>21267</v>
          </cell>
        </row>
        <row r="4">
          <cell r="G4" t="str">
            <v>ATIQUIZAYA</v>
          </cell>
          <cell r="H4">
            <v>33587</v>
          </cell>
          <cell r="O4" t="str">
            <v>AHUACHAPAN</v>
          </cell>
          <cell r="P4">
            <v>319503</v>
          </cell>
          <cell r="R4" t="str">
            <v>Ahuachapa</v>
          </cell>
          <cell r="S4">
            <v>110511</v>
          </cell>
        </row>
        <row r="5">
          <cell r="G5" t="str">
            <v>CONCEPCION DE ATACO</v>
          </cell>
          <cell r="H5">
            <v>12786</v>
          </cell>
          <cell r="O5" t="str">
            <v>CABANAS</v>
          </cell>
          <cell r="P5">
            <v>149326</v>
          </cell>
          <cell r="R5" t="str">
            <v>Alegría</v>
          </cell>
          <cell r="S5">
            <v>11712</v>
          </cell>
        </row>
        <row r="6">
          <cell r="G6" t="str">
            <v>EL REFUGIO</v>
          </cell>
          <cell r="H6">
            <v>8171</v>
          </cell>
          <cell r="O6" t="str">
            <v>CHALATENANGO</v>
          </cell>
          <cell r="P6">
            <v>191037</v>
          </cell>
          <cell r="R6" t="str">
            <v>Anamorós</v>
          </cell>
          <cell r="S6">
            <v>14551</v>
          </cell>
        </row>
        <row r="7">
          <cell r="G7" t="str">
            <v>GUAYMANGO</v>
          </cell>
          <cell r="H7">
            <v>19037</v>
          </cell>
          <cell r="O7" t="str">
            <v>CUSCATLAN</v>
          </cell>
          <cell r="P7">
            <v>230459</v>
          </cell>
          <cell r="R7" t="str">
            <v>Antiguo C</v>
          </cell>
          <cell r="S7">
            <v>33698</v>
          </cell>
        </row>
        <row r="8">
          <cell r="G8" t="str">
            <v>JUJUTLA</v>
          </cell>
          <cell r="H8">
            <v>28599</v>
          </cell>
          <cell r="O8" t="str">
            <v>LA LIBERTAD</v>
          </cell>
          <cell r="P8">
            <v>687453</v>
          </cell>
          <cell r="R8" t="str">
            <v>Antiguo C</v>
          </cell>
          <cell r="S8">
            <v>33698</v>
          </cell>
        </row>
        <row r="9">
          <cell r="G9" t="str">
            <v>SAN FRANCISCO MENENDEZ</v>
          </cell>
          <cell r="H9">
            <v>42607</v>
          </cell>
          <cell r="O9" t="str">
            <v>LA PAZ</v>
          </cell>
          <cell r="P9">
            <v>308087</v>
          </cell>
          <cell r="R9" t="str">
            <v>Apaneca</v>
          </cell>
          <cell r="S9">
            <v>8383</v>
          </cell>
        </row>
        <row r="10">
          <cell r="G10" t="str">
            <v>SAN LORENZO</v>
          </cell>
          <cell r="H10">
            <v>9194</v>
          </cell>
          <cell r="O10" t="str">
            <v>LA UNION</v>
          </cell>
          <cell r="P10">
            <v>252194</v>
          </cell>
          <cell r="R10" t="str">
            <v>Apastepeq</v>
          </cell>
          <cell r="S10">
            <v>18342</v>
          </cell>
        </row>
        <row r="11">
          <cell r="G11" t="str">
            <v>SAN PEDRO PUXTLA</v>
          </cell>
          <cell r="H11">
            <v>7773</v>
          </cell>
          <cell r="O11" t="str">
            <v>MORAZAN</v>
          </cell>
          <cell r="P11">
            <v>177564</v>
          </cell>
          <cell r="R11" t="str">
            <v>Apopa</v>
          </cell>
          <cell r="S11">
            <v>131286</v>
          </cell>
        </row>
        <row r="12">
          <cell r="G12" t="str">
            <v>TACUBA</v>
          </cell>
          <cell r="H12">
            <v>29858</v>
          </cell>
          <cell r="O12" t="str">
            <v>SAN MIGUEL</v>
          </cell>
          <cell r="P12">
            <v>434003</v>
          </cell>
          <cell r="R12" t="str">
            <v>Arambala</v>
          </cell>
          <cell r="S12">
            <v>1821</v>
          </cell>
        </row>
        <row r="13">
          <cell r="G13" t="str">
            <v>TURIN</v>
          </cell>
          <cell r="H13">
            <v>8997</v>
          </cell>
          <cell r="O13" t="str">
            <v>SAN SALVADOR</v>
          </cell>
          <cell r="P13">
            <v>1567156</v>
          </cell>
          <cell r="R13" t="str">
            <v>Arcatao</v>
          </cell>
          <cell r="S13">
            <v>2946</v>
          </cell>
        </row>
        <row r="14">
          <cell r="G14" t="str">
            <v>SANTA ANA</v>
          </cell>
          <cell r="H14">
            <v>245421</v>
          </cell>
          <cell r="O14" t="str">
            <v>SAN VICENTE</v>
          </cell>
          <cell r="P14">
            <v>161645</v>
          </cell>
          <cell r="R14" t="str">
            <v>Armenia</v>
          </cell>
          <cell r="S14">
            <v>34912</v>
          </cell>
        </row>
        <row r="15">
          <cell r="G15" t="str">
            <v>CANDELARIA DE LA FRONTERA</v>
          </cell>
          <cell r="H15">
            <v>22686</v>
          </cell>
          <cell r="O15" t="str">
            <v>SANTA ANA</v>
          </cell>
          <cell r="P15">
            <v>523655</v>
          </cell>
          <cell r="R15" t="str">
            <v>Atiquizay</v>
          </cell>
          <cell r="S15">
            <v>33587</v>
          </cell>
        </row>
        <row r="16">
          <cell r="G16" t="str">
            <v>COATEPEQUE</v>
          </cell>
          <cell r="H16">
            <v>36768</v>
          </cell>
          <cell r="O16" t="str">
            <v>SONSONATE</v>
          </cell>
          <cell r="P16">
            <v>438960</v>
          </cell>
          <cell r="R16" t="str">
            <v>Ayutuxtep</v>
          </cell>
          <cell r="S16">
            <v>34710</v>
          </cell>
        </row>
        <row r="17">
          <cell r="G17" t="str">
            <v>CHALCHUAPA</v>
          </cell>
          <cell r="H17">
            <v>74038</v>
          </cell>
          <cell r="O17" t="str">
            <v>USULUTAN</v>
          </cell>
          <cell r="P17">
            <v>344235</v>
          </cell>
          <cell r="R17" t="str">
            <v>Azacualpa</v>
          </cell>
          <cell r="S17">
            <v>1136</v>
          </cell>
        </row>
        <row r="18">
          <cell r="G18" t="str">
            <v>EL CONGO</v>
          </cell>
          <cell r="H18">
            <v>24219</v>
          </cell>
          <cell r="R18" t="str">
            <v>Berlín</v>
          </cell>
          <cell r="S18">
            <v>17787</v>
          </cell>
        </row>
        <row r="19">
          <cell r="G19" t="str">
            <v>EL PORVENIR</v>
          </cell>
          <cell r="H19">
            <v>8232</v>
          </cell>
          <cell r="R19" t="str">
            <v>Bolívar</v>
          </cell>
          <cell r="S19">
            <v>4215</v>
          </cell>
        </row>
        <row r="20">
          <cell r="G20" t="str">
            <v>MASAHUAT</v>
          </cell>
          <cell r="H20">
            <v>3393</v>
          </cell>
          <cell r="R20" t="str">
            <v>Cacaopera</v>
          </cell>
          <cell r="S20">
            <v>10943</v>
          </cell>
        </row>
        <row r="21">
          <cell r="G21" t="str">
            <v>METAPAN</v>
          </cell>
          <cell r="H21">
            <v>59004</v>
          </cell>
          <cell r="R21" t="str">
            <v>Californi</v>
          </cell>
          <cell r="S21">
            <v>2628</v>
          </cell>
        </row>
        <row r="22">
          <cell r="G22" t="str">
            <v>SAN ANTONIO PAJONAL</v>
          </cell>
          <cell r="H22">
            <v>3279</v>
          </cell>
          <cell r="R22" t="str">
            <v>Caluco</v>
          </cell>
          <cell r="S22">
            <v>9139</v>
          </cell>
        </row>
        <row r="23">
          <cell r="G23" t="str">
            <v>SAN SEBASTIAN SALITRILLO</v>
          </cell>
          <cell r="H23">
            <v>18566</v>
          </cell>
          <cell r="R23" t="str">
            <v>Candelari</v>
          </cell>
          <cell r="S23">
            <v>22686</v>
          </cell>
        </row>
        <row r="24">
          <cell r="G24" t="str">
            <v>SANTA ROSA GUACHIPILIN</v>
          </cell>
          <cell r="H24">
            <v>4930</v>
          </cell>
          <cell r="R24" t="str">
            <v>Candelarí</v>
          </cell>
          <cell r="S24">
            <v>10090</v>
          </cell>
        </row>
        <row r="25">
          <cell r="G25" t="str">
            <v>SANTIAGO DE LA FRONTERA</v>
          </cell>
          <cell r="H25">
            <v>5196</v>
          </cell>
          <cell r="R25" t="str">
            <v>Carolina</v>
          </cell>
          <cell r="S25">
            <v>8240</v>
          </cell>
        </row>
        <row r="26">
          <cell r="G26" t="str">
            <v>TEXISTEPEQUE</v>
          </cell>
          <cell r="H26">
            <v>17923</v>
          </cell>
          <cell r="R26" t="str">
            <v>Chalatena</v>
          </cell>
          <cell r="S26">
            <v>29271</v>
          </cell>
        </row>
        <row r="27">
          <cell r="G27" t="str">
            <v>SONSONATE</v>
          </cell>
          <cell r="H27">
            <v>71541</v>
          </cell>
          <cell r="R27" t="str">
            <v>Chalchuap</v>
          </cell>
          <cell r="S27">
            <v>74038</v>
          </cell>
        </row>
        <row r="28">
          <cell r="G28" t="str">
            <v>ACAJUTLA</v>
          </cell>
          <cell r="H28">
            <v>52359</v>
          </cell>
          <cell r="R28" t="str">
            <v>Chapeltiq</v>
          </cell>
          <cell r="S28">
            <v>10728</v>
          </cell>
        </row>
        <row r="29">
          <cell r="G29" t="str">
            <v>ARMENIA</v>
          </cell>
          <cell r="H29">
            <v>34912</v>
          </cell>
          <cell r="R29" t="str">
            <v>Chilanga</v>
          </cell>
          <cell r="S29">
            <v>9700</v>
          </cell>
        </row>
        <row r="30">
          <cell r="G30" t="str">
            <v>CALUCO</v>
          </cell>
          <cell r="H30">
            <v>9139</v>
          </cell>
          <cell r="R30" t="str">
            <v>Chiltiupá</v>
          </cell>
          <cell r="S30">
            <v>10897</v>
          </cell>
        </row>
        <row r="31">
          <cell r="G31" t="str">
            <v>CUISNAHUAT</v>
          </cell>
          <cell r="H31">
            <v>12676</v>
          </cell>
          <cell r="R31" t="str">
            <v>Chinameca</v>
          </cell>
          <cell r="S31">
            <v>22311</v>
          </cell>
        </row>
        <row r="32">
          <cell r="G32" t="str">
            <v>IZALCO</v>
          </cell>
          <cell r="H32">
            <v>70959</v>
          </cell>
          <cell r="R32" t="str">
            <v>Chirilagu</v>
          </cell>
          <cell r="S32">
            <v>19984</v>
          </cell>
        </row>
        <row r="33">
          <cell r="G33" t="str">
            <v>JUAYUA</v>
          </cell>
          <cell r="H33">
            <v>24465</v>
          </cell>
          <cell r="R33" t="str">
            <v>Cinquera</v>
          </cell>
          <cell r="S33">
            <v>1467</v>
          </cell>
        </row>
        <row r="34">
          <cell r="G34" t="str">
            <v>NAHUIZALCO</v>
          </cell>
          <cell r="H34">
            <v>49081</v>
          </cell>
          <cell r="R34" t="str">
            <v>Citalá</v>
          </cell>
          <cell r="S34">
            <v>4164</v>
          </cell>
        </row>
        <row r="35">
          <cell r="G35" t="str">
            <v>NAHULINGO</v>
          </cell>
          <cell r="H35">
            <v>10417</v>
          </cell>
          <cell r="R35" t="str">
            <v>Ciudad Ar</v>
          </cell>
          <cell r="S35">
            <v>60314</v>
          </cell>
        </row>
        <row r="36">
          <cell r="G36" t="str">
            <v>SALCOATITAN</v>
          </cell>
          <cell r="H36">
            <v>5484</v>
          </cell>
          <cell r="R36" t="str">
            <v>Ciudad Ba</v>
          </cell>
          <cell r="S36">
            <v>24817</v>
          </cell>
        </row>
        <row r="37">
          <cell r="G37" t="str">
            <v>SAN ANTONIO DEL MONTE</v>
          </cell>
          <cell r="H37">
            <v>26902</v>
          </cell>
          <cell r="R37" t="str">
            <v>Coatepequ</v>
          </cell>
          <cell r="S37">
            <v>36768</v>
          </cell>
        </row>
        <row r="38">
          <cell r="G38" t="str">
            <v>SAN JULIAN</v>
          </cell>
          <cell r="H38">
            <v>18648</v>
          </cell>
          <cell r="R38" t="str">
            <v>Cojutepeq</v>
          </cell>
          <cell r="S38">
            <v>50315</v>
          </cell>
        </row>
        <row r="39">
          <cell r="G39" t="str">
            <v>SANTA CATARINA MASAHUAT</v>
          </cell>
          <cell r="H39">
            <v>10076</v>
          </cell>
          <cell r="R39" t="str">
            <v>Colón</v>
          </cell>
          <cell r="S39">
            <v>96989</v>
          </cell>
        </row>
        <row r="40">
          <cell r="G40" t="str">
            <v>SANTA ISABEL ISHUATAN</v>
          </cell>
          <cell r="H40">
            <v>10241</v>
          </cell>
          <cell r="R40" t="str">
            <v>Comacarán</v>
          </cell>
          <cell r="S40">
            <v>3199</v>
          </cell>
        </row>
        <row r="41">
          <cell r="G41" t="str">
            <v>SANTO DOMINGO DE GUZMAN</v>
          </cell>
          <cell r="H41">
            <v>7055</v>
          </cell>
          <cell r="R41" t="str">
            <v>Comalapa</v>
          </cell>
          <cell r="S41">
            <v>2996</v>
          </cell>
        </row>
        <row r="42">
          <cell r="G42" t="str">
            <v>SONZACATE</v>
          </cell>
          <cell r="H42">
            <v>25005</v>
          </cell>
          <cell r="R42" t="str">
            <v>Comasagua</v>
          </cell>
          <cell r="S42">
            <v>11870</v>
          </cell>
        </row>
        <row r="43">
          <cell r="G43" t="str">
            <v>CHALATENANGO</v>
          </cell>
          <cell r="H43">
            <v>29271</v>
          </cell>
          <cell r="R43" t="str">
            <v>Concepció</v>
          </cell>
          <cell r="S43">
            <v>6457</v>
          </cell>
        </row>
        <row r="44">
          <cell r="G44" t="str">
            <v>AGUA CALIENTE</v>
          </cell>
          <cell r="H44">
            <v>8261</v>
          </cell>
          <cell r="R44" t="str">
            <v>Concepció</v>
          </cell>
          <cell r="S44">
            <v>12786</v>
          </cell>
        </row>
        <row r="45">
          <cell r="G45" t="str">
            <v>ARCATAO</v>
          </cell>
          <cell r="H45">
            <v>2946</v>
          </cell>
          <cell r="R45" t="str">
            <v>Concepció</v>
          </cell>
          <cell r="S45">
            <v>8179</v>
          </cell>
        </row>
        <row r="46">
          <cell r="G46" t="str">
            <v>AZACUALPA</v>
          </cell>
          <cell r="H46">
            <v>1136</v>
          </cell>
          <cell r="R46" t="str">
            <v>Concepció</v>
          </cell>
          <cell r="S46">
            <v>12197</v>
          </cell>
        </row>
        <row r="47">
          <cell r="G47" t="str">
            <v>CITALA</v>
          </cell>
          <cell r="H47">
            <v>4164</v>
          </cell>
          <cell r="R47" t="str">
            <v>Conchagua</v>
          </cell>
          <cell r="S47">
            <v>37362</v>
          </cell>
        </row>
        <row r="48">
          <cell r="G48" t="str">
            <v>COMALAPA</v>
          </cell>
          <cell r="H48">
            <v>2996</v>
          </cell>
          <cell r="R48" t="str">
            <v>Corinto</v>
          </cell>
          <cell r="S48">
            <v>15410</v>
          </cell>
        </row>
        <row r="49">
          <cell r="G49" t="str">
            <v>CONCEPCION QUEZALTEPEQUE</v>
          </cell>
          <cell r="H49">
            <v>6457</v>
          </cell>
          <cell r="R49" t="str">
            <v>Cuisnahua</v>
          </cell>
          <cell r="S49">
            <v>12676</v>
          </cell>
        </row>
        <row r="50">
          <cell r="G50" t="str">
            <v>DULCE NOMBRE DE MARIA</v>
          </cell>
          <cell r="H50">
            <v>5051</v>
          </cell>
          <cell r="R50" t="str">
            <v>Cuscatanc</v>
          </cell>
          <cell r="S50">
            <v>66400</v>
          </cell>
        </row>
        <row r="51">
          <cell r="G51" t="str">
            <v>EL CARRIZAL</v>
          </cell>
          <cell r="H51">
            <v>2464</v>
          </cell>
          <cell r="R51" t="str">
            <v>Cuyultitá</v>
          </cell>
          <cell r="S51">
            <v>5590</v>
          </cell>
        </row>
        <row r="52">
          <cell r="G52" t="str">
            <v>EL PARAISO</v>
          </cell>
          <cell r="H52">
            <v>10483</v>
          </cell>
          <cell r="R52" t="str">
            <v>Delgado</v>
          </cell>
          <cell r="S52">
            <v>120200</v>
          </cell>
        </row>
        <row r="53">
          <cell r="G53" t="str">
            <v>LA LAGUNA</v>
          </cell>
          <cell r="H53">
            <v>3923</v>
          </cell>
          <cell r="R53" t="str">
            <v>Delicias</v>
          </cell>
          <cell r="S53">
            <v>5076</v>
          </cell>
        </row>
        <row r="54">
          <cell r="G54" t="str">
            <v>LA PALMA</v>
          </cell>
          <cell r="H54">
            <v>12235</v>
          </cell>
          <cell r="R54" t="str">
            <v>Dolores</v>
          </cell>
          <cell r="S54">
            <v>6347</v>
          </cell>
        </row>
        <row r="55">
          <cell r="G55" t="str">
            <v>LA REINA</v>
          </cell>
          <cell r="H55">
            <v>9525</v>
          </cell>
          <cell r="R55" t="str">
            <v>Dulce Nom</v>
          </cell>
          <cell r="S55">
            <v>5051</v>
          </cell>
        </row>
        <row r="56">
          <cell r="G56" t="str">
            <v>LAS FLORES</v>
          </cell>
          <cell r="H56">
            <v>1583</v>
          </cell>
          <cell r="R56" t="str">
            <v>El Carmen</v>
          </cell>
          <cell r="S56">
            <v>12324</v>
          </cell>
        </row>
        <row r="57">
          <cell r="G57" t="str">
            <v>LAS VUELTAS</v>
          </cell>
          <cell r="H57">
            <v>940</v>
          </cell>
          <cell r="R57" t="str">
            <v>El Carmen</v>
          </cell>
          <cell r="S57">
            <v>12324</v>
          </cell>
        </row>
        <row r="58">
          <cell r="G58" t="str">
            <v>NOMBRE DE JESUS</v>
          </cell>
          <cell r="H58">
            <v>4484</v>
          </cell>
          <cell r="R58" t="str">
            <v>El Carriz</v>
          </cell>
          <cell r="S58">
            <v>2464</v>
          </cell>
        </row>
        <row r="59">
          <cell r="G59" t="str">
            <v>NUEVA CONCEPCION</v>
          </cell>
          <cell r="H59">
            <v>28625</v>
          </cell>
          <cell r="R59" t="str">
            <v>El Congo</v>
          </cell>
          <cell r="S59">
            <v>24219</v>
          </cell>
        </row>
        <row r="60">
          <cell r="G60" t="str">
            <v>NUEVA TRINIDAD</v>
          </cell>
          <cell r="H60">
            <v>1673</v>
          </cell>
          <cell r="R60" t="str">
            <v>El Divisa</v>
          </cell>
          <cell r="S60">
            <v>7617</v>
          </cell>
        </row>
        <row r="61">
          <cell r="G61" t="str">
            <v>OJOS DE AGUA</v>
          </cell>
          <cell r="H61">
            <v>3667</v>
          </cell>
          <cell r="R61" t="str">
            <v>El Paísna</v>
          </cell>
          <cell r="S61">
            <v>14551</v>
          </cell>
        </row>
        <row r="62">
          <cell r="G62" t="str">
            <v>POTONICO</v>
          </cell>
          <cell r="H62">
            <v>1586</v>
          </cell>
          <cell r="R62" t="str">
            <v>El Paraís</v>
          </cell>
          <cell r="S62">
            <v>10483</v>
          </cell>
        </row>
        <row r="63">
          <cell r="G63" t="str">
            <v>SAN ANTONIO DE LA CRUZ</v>
          </cell>
          <cell r="H63">
            <v>1854</v>
          </cell>
          <cell r="R63" t="str">
            <v>El Porven</v>
          </cell>
          <cell r="S63">
            <v>8232</v>
          </cell>
        </row>
        <row r="64">
          <cell r="G64" t="str">
            <v>SAN ANTONIO LOS RANCHOS</v>
          </cell>
          <cell r="H64">
            <v>1619</v>
          </cell>
          <cell r="R64" t="str">
            <v>El Refugi</v>
          </cell>
          <cell r="S64">
            <v>8171</v>
          </cell>
        </row>
        <row r="65">
          <cell r="G65" t="str">
            <v>SAN FERNANDO</v>
          </cell>
          <cell r="H65">
            <v>2593</v>
          </cell>
          <cell r="R65" t="str">
            <v>El Rosari</v>
          </cell>
          <cell r="S65">
            <v>1339</v>
          </cell>
        </row>
        <row r="66">
          <cell r="G66" t="str">
            <v>SAN FRANCISCO LEMPA</v>
          </cell>
          <cell r="H66">
            <v>862</v>
          </cell>
          <cell r="R66" t="str">
            <v>El Rosari</v>
          </cell>
          <cell r="S66">
            <v>16784</v>
          </cell>
        </row>
        <row r="67">
          <cell r="G67" t="str">
            <v>SAN FRANCISCO MORAZAN</v>
          </cell>
          <cell r="H67">
            <v>3919</v>
          </cell>
          <cell r="R67" t="str">
            <v>El Sauce</v>
          </cell>
          <cell r="S67">
            <v>6546</v>
          </cell>
        </row>
        <row r="68">
          <cell r="G68" t="str">
            <v>SAN IGNACIO</v>
          </cell>
          <cell r="H68">
            <v>8611</v>
          </cell>
          <cell r="R68" t="str">
            <v>El Tránsi</v>
          </cell>
          <cell r="S68">
            <v>18363</v>
          </cell>
        </row>
        <row r="69">
          <cell r="G69" t="str">
            <v>SAN ISIDRO LABRADOR</v>
          </cell>
          <cell r="H69">
            <v>2592</v>
          </cell>
          <cell r="R69" t="str">
            <v>El Triunf</v>
          </cell>
          <cell r="S69">
            <v>6924</v>
          </cell>
        </row>
        <row r="70">
          <cell r="G70" t="str">
            <v>SAN LUIS DEL CARMEN</v>
          </cell>
          <cell r="H70">
            <v>1173</v>
          </cell>
          <cell r="R70" t="str">
            <v>Ereguayqu</v>
          </cell>
          <cell r="S70">
            <v>6119</v>
          </cell>
        </row>
        <row r="71">
          <cell r="G71" t="str">
            <v>SAN MIGUEL DE MERCEDES</v>
          </cell>
          <cell r="H71">
            <v>2487</v>
          </cell>
          <cell r="R71" t="str">
            <v>Estanzuel</v>
          </cell>
          <cell r="S71">
            <v>9015</v>
          </cell>
        </row>
        <row r="72">
          <cell r="G72" t="str">
            <v>SAN RAFAEL</v>
          </cell>
          <cell r="H72">
            <v>4264</v>
          </cell>
          <cell r="R72" t="str">
            <v>Guacotect</v>
          </cell>
          <cell r="S72">
            <v>5550</v>
          </cell>
        </row>
        <row r="73">
          <cell r="G73" t="str">
            <v>SANTA RITA</v>
          </cell>
          <cell r="H73">
            <v>5985</v>
          </cell>
          <cell r="R73" t="str">
            <v>Guadalupe</v>
          </cell>
          <cell r="S73">
            <v>5486</v>
          </cell>
        </row>
        <row r="74">
          <cell r="G74" t="str">
            <v>TEJUTLA</v>
          </cell>
          <cell r="H74">
            <v>13608</v>
          </cell>
          <cell r="R74" t="str">
            <v>Gualococt</v>
          </cell>
          <cell r="S74">
            <v>3650</v>
          </cell>
        </row>
        <row r="75">
          <cell r="G75" t="str">
            <v>SANTA TECLA</v>
          </cell>
          <cell r="H75">
            <v>121908</v>
          </cell>
          <cell r="R75" t="str">
            <v>Guatajiag</v>
          </cell>
          <cell r="S75">
            <v>11721</v>
          </cell>
        </row>
        <row r="76">
          <cell r="G76" t="str">
            <v>ANTIGUO CUSCATLAN</v>
          </cell>
          <cell r="H76">
            <v>33698</v>
          </cell>
          <cell r="R76" t="str">
            <v>Guaymango</v>
          </cell>
          <cell r="S76">
            <v>19037</v>
          </cell>
        </row>
        <row r="77">
          <cell r="G77" t="str">
            <v>NUEVO CUSCATLAN</v>
          </cell>
          <cell r="H77">
            <v>33698</v>
          </cell>
          <cell r="R77" t="str">
            <v>Guazapa</v>
          </cell>
          <cell r="S77">
            <v>22906</v>
          </cell>
        </row>
        <row r="78">
          <cell r="G78" t="str">
            <v>CIUDAD ARCE</v>
          </cell>
          <cell r="H78">
            <v>60314</v>
          </cell>
          <cell r="R78" t="str">
            <v>Huizúcar</v>
          </cell>
          <cell r="S78">
            <v>14465</v>
          </cell>
        </row>
        <row r="79">
          <cell r="G79" t="str">
            <v>COLON</v>
          </cell>
          <cell r="H79">
            <v>96989</v>
          </cell>
          <cell r="R79" t="str">
            <v>Ilobasco</v>
          </cell>
          <cell r="S79">
            <v>61510</v>
          </cell>
        </row>
        <row r="80">
          <cell r="G80" t="str">
            <v>COMASAGUA</v>
          </cell>
          <cell r="H80">
            <v>11870</v>
          </cell>
          <cell r="R80" t="str">
            <v>Ilopango</v>
          </cell>
          <cell r="S80">
            <v>103862</v>
          </cell>
        </row>
        <row r="81">
          <cell r="G81" t="str">
            <v>CHILTIUPAN</v>
          </cell>
          <cell r="H81">
            <v>10897</v>
          </cell>
          <cell r="R81" t="str">
            <v>Intipucá</v>
          </cell>
          <cell r="S81">
            <v>7567</v>
          </cell>
        </row>
        <row r="82">
          <cell r="G82" t="str">
            <v>HUIZUCAR</v>
          </cell>
          <cell r="H82">
            <v>14465</v>
          </cell>
          <cell r="R82" t="str">
            <v>Izalco</v>
          </cell>
          <cell r="S82">
            <v>70959</v>
          </cell>
        </row>
        <row r="83">
          <cell r="G83" t="str">
            <v>JAYAQUE</v>
          </cell>
          <cell r="H83">
            <v>11058</v>
          </cell>
          <cell r="R83" t="str">
            <v>Jayaque</v>
          </cell>
          <cell r="S83">
            <v>11058</v>
          </cell>
        </row>
        <row r="84">
          <cell r="G84" t="str">
            <v>JICALAPA</v>
          </cell>
          <cell r="H84">
            <v>5116</v>
          </cell>
          <cell r="R84" t="str">
            <v>Jerusalén</v>
          </cell>
          <cell r="S84">
            <v>2570</v>
          </cell>
        </row>
        <row r="85">
          <cell r="G85" t="str">
            <v>LA LIBERTAD</v>
          </cell>
          <cell r="H85">
            <v>35997</v>
          </cell>
          <cell r="R85" t="str">
            <v>Jicalapa</v>
          </cell>
          <cell r="S85">
            <v>5116</v>
          </cell>
        </row>
        <row r="86">
          <cell r="G86" t="str">
            <v>SAN JUAN OPICO</v>
          </cell>
          <cell r="H86">
            <v>74280</v>
          </cell>
          <cell r="R86" t="str">
            <v>Jiquilisc</v>
          </cell>
          <cell r="S86">
            <v>47784</v>
          </cell>
        </row>
        <row r="87">
          <cell r="G87" t="str">
            <v>QUEZALTEPEQUE</v>
          </cell>
          <cell r="H87">
            <v>52643</v>
          </cell>
          <cell r="R87" t="str">
            <v>Joateca</v>
          </cell>
          <cell r="S87">
            <v>4210</v>
          </cell>
        </row>
        <row r="88">
          <cell r="G88" t="str">
            <v>SACACOYO</v>
          </cell>
          <cell r="H88">
            <v>12299</v>
          </cell>
          <cell r="R88" t="str">
            <v>Jocoaitiq</v>
          </cell>
          <cell r="S88">
            <v>2877</v>
          </cell>
        </row>
        <row r="89">
          <cell r="G89" t="str">
            <v>SAN JOSE VILLANUEVA</v>
          </cell>
          <cell r="H89">
            <v>13576</v>
          </cell>
          <cell r="R89" t="str">
            <v>Jocoro</v>
          </cell>
          <cell r="S89">
            <v>10060</v>
          </cell>
        </row>
        <row r="90">
          <cell r="G90" t="str">
            <v>SAN MATIAS</v>
          </cell>
          <cell r="H90">
            <v>7314</v>
          </cell>
          <cell r="R90" t="str">
            <v>Juayúa</v>
          </cell>
          <cell r="S90">
            <v>24465</v>
          </cell>
        </row>
        <row r="91">
          <cell r="G91" t="str">
            <v>SAN PABLO TACACHICO</v>
          </cell>
          <cell r="H91">
            <v>20366</v>
          </cell>
          <cell r="R91" t="str">
            <v>Jucuapa</v>
          </cell>
          <cell r="S91">
            <v>18442</v>
          </cell>
        </row>
        <row r="92">
          <cell r="G92" t="str">
            <v>TALNIQUE</v>
          </cell>
          <cell r="H92">
            <v>8254</v>
          </cell>
          <cell r="R92" t="str">
            <v>Jucuarán</v>
          </cell>
          <cell r="S92">
            <v>13424</v>
          </cell>
        </row>
        <row r="93">
          <cell r="G93" t="str">
            <v>TAMANIQUE</v>
          </cell>
          <cell r="H93">
            <v>13544</v>
          </cell>
          <cell r="R93" t="str">
            <v>Jujutla</v>
          </cell>
          <cell r="S93">
            <v>28599</v>
          </cell>
        </row>
        <row r="94">
          <cell r="G94" t="str">
            <v>TEOTEPEQUE</v>
          </cell>
          <cell r="H94">
            <v>12320</v>
          </cell>
          <cell r="R94" t="str">
            <v>Jutiapa</v>
          </cell>
          <cell r="S94">
            <v>6584</v>
          </cell>
        </row>
        <row r="95">
          <cell r="G95" t="str">
            <v>TEPECOYO</v>
          </cell>
          <cell r="H95">
            <v>14322</v>
          </cell>
          <cell r="R95" t="str">
            <v>La Laguna</v>
          </cell>
          <cell r="S95">
            <v>3923</v>
          </cell>
        </row>
        <row r="96">
          <cell r="G96" t="str">
            <v>ZARAGOZA</v>
          </cell>
          <cell r="H96">
            <v>22525</v>
          </cell>
          <cell r="R96" t="str">
            <v>La Libert</v>
          </cell>
          <cell r="S96">
            <v>35997</v>
          </cell>
        </row>
        <row r="97">
          <cell r="G97" t="str">
            <v>SAN SALVADOR</v>
          </cell>
          <cell r="H97">
            <v>316090</v>
          </cell>
          <cell r="R97" t="str">
            <v>La Palma</v>
          </cell>
          <cell r="S97">
            <v>12235</v>
          </cell>
        </row>
        <row r="98">
          <cell r="G98" t="str">
            <v>AGUILARES</v>
          </cell>
          <cell r="H98">
            <v>21267</v>
          </cell>
          <cell r="R98" t="str">
            <v>La Reina</v>
          </cell>
          <cell r="S98">
            <v>9525</v>
          </cell>
        </row>
        <row r="99">
          <cell r="G99" t="str">
            <v>APOPA</v>
          </cell>
          <cell r="H99">
            <v>131286</v>
          </cell>
          <cell r="R99" t="str">
            <v>La Unión</v>
          </cell>
          <cell r="S99">
            <v>34045</v>
          </cell>
        </row>
        <row r="100">
          <cell r="G100" t="str">
            <v>AYUTUXTEPEQUE</v>
          </cell>
          <cell r="H100">
            <v>34710</v>
          </cell>
          <cell r="R100" t="str">
            <v>Las Flore</v>
          </cell>
          <cell r="S100">
            <v>1583</v>
          </cell>
        </row>
        <row r="101">
          <cell r="G101" t="str">
            <v>CUSCATANCINGO</v>
          </cell>
          <cell r="H101">
            <v>66400</v>
          </cell>
          <cell r="R101" t="str">
            <v>Las Vuelt</v>
          </cell>
          <cell r="S101">
            <v>940</v>
          </cell>
        </row>
        <row r="102">
          <cell r="G102" t="str">
            <v>DELGADO</v>
          </cell>
          <cell r="H102">
            <v>120200</v>
          </cell>
          <cell r="R102" t="str">
            <v>Lislique</v>
          </cell>
          <cell r="S102">
            <v>13385</v>
          </cell>
        </row>
        <row r="103">
          <cell r="G103" t="str">
            <v>EL PAISNAL</v>
          </cell>
          <cell r="H103">
            <v>14551</v>
          </cell>
          <cell r="R103" t="str">
            <v>Lolotique</v>
          </cell>
          <cell r="S103">
            <v>14916</v>
          </cell>
        </row>
        <row r="104">
          <cell r="G104" t="str">
            <v>GUAZAPA</v>
          </cell>
          <cell r="H104">
            <v>22906</v>
          </cell>
          <cell r="R104" t="str">
            <v>Lolotiqui</v>
          </cell>
          <cell r="S104">
            <v>4915</v>
          </cell>
        </row>
        <row r="105">
          <cell r="G105" t="str">
            <v>ILOPANGO</v>
          </cell>
          <cell r="H105">
            <v>103862</v>
          </cell>
          <cell r="R105" t="str">
            <v>Masahuat</v>
          </cell>
          <cell r="S105">
            <v>3393</v>
          </cell>
        </row>
        <row r="106">
          <cell r="G106" t="str">
            <v>MEJICANOS</v>
          </cell>
          <cell r="H106">
            <v>140751</v>
          </cell>
          <cell r="R106" t="str">
            <v>Meanguera</v>
          </cell>
          <cell r="S106">
            <v>7818</v>
          </cell>
        </row>
        <row r="107">
          <cell r="G107" t="str">
            <v>NEJAPA</v>
          </cell>
          <cell r="H107">
            <v>29458</v>
          </cell>
          <cell r="R107" t="str">
            <v>Mejicanos</v>
          </cell>
          <cell r="S107">
            <v>140751</v>
          </cell>
        </row>
        <row r="108">
          <cell r="G108" t="str">
            <v>PANCHIMALCO</v>
          </cell>
          <cell r="H108">
            <v>41260</v>
          </cell>
          <cell r="R108" t="str">
            <v>Mercedes</v>
          </cell>
          <cell r="S108">
            <v>637</v>
          </cell>
        </row>
        <row r="109">
          <cell r="G109" t="str">
            <v>ROSARIO DE MORA</v>
          </cell>
          <cell r="H109">
            <v>11377</v>
          </cell>
          <cell r="R109" t="str">
            <v>Mercedes</v>
          </cell>
          <cell r="S109">
            <v>13092</v>
          </cell>
        </row>
        <row r="110">
          <cell r="G110" t="str">
            <v>SAN MARCOS</v>
          </cell>
          <cell r="H110">
            <v>63209</v>
          </cell>
          <cell r="R110" t="str">
            <v>Metapán</v>
          </cell>
          <cell r="S110">
            <v>59004</v>
          </cell>
        </row>
        <row r="111">
          <cell r="G111" t="str">
            <v>SAN MARTIN</v>
          </cell>
          <cell r="H111">
            <v>72758</v>
          </cell>
          <cell r="R111" t="str">
            <v>Moncagua</v>
          </cell>
          <cell r="S111">
            <v>22659</v>
          </cell>
        </row>
        <row r="112">
          <cell r="G112" t="str">
            <v>SANTIAGO TEXACUANGOS</v>
          </cell>
          <cell r="H112">
            <v>19428</v>
          </cell>
          <cell r="R112" t="str">
            <v>Monte San</v>
          </cell>
          <cell r="S112">
            <v>10224</v>
          </cell>
        </row>
        <row r="113">
          <cell r="G113" t="str">
            <v>SANTO TOMAS</v>
          </cell>
          <cell r="H113">
            <v>25344</v>
          </cell>
          <cell r="R113" t="str">
            <v>Nahuizalc</v>
          </cell>
          <cell r="S113">
            <v>49081</v>
          </cell>
        </row>
        <row r="114">
          <cell r="G114" t="str">
            <v>SOYAPANGO</v>
          </cell>
          <cell r="H114">
            <v>241403</v>
          </cell>
          <cell r="R114" t="str">
            <v>Nahulingo</v>
          </cell>
          <cell r="S114">
            <v>10417</v>
          </cell>
        </row>
        <row r="115">
          <cell r="G115" t="str">
            <v>TONACATEPEQUE</v>
          </cell>
          <cell r="H115">
            <v>90896</v>
          </cell>
          <cell r="R115" t="str">
            <v>Nejapa</v>
          </cell>
          <cell r="S115">
            <v>29458</v>
          </cell>
        </row>
        <row r="116">
          <cell r="G116" t="str">
            <v>COJUTEPEQUE</v>
          </cell>
          <cell r="H116">
            <v>50315</v>
          </cell>
          <cell r="R116" t="str">
            <v>Nombre de</v>
          </cell>
          <cell r="S116">
            <v>4484</v>
          </cell>
        </row>
        <row r="117">
          <cell r="G117" t="str">
            <v>CANDELARIA</v>
          </cell>
          <cell r="H117">
            <v>10090</v>
          </cell>
          <cell r="R117" t="str">
            <v>Nueva Con</v>
          </cell>
          <cell r="S117">
            <v>28625</v>
          </cell>
        </row>
        <row r="118">
          <cell r="G118" t="str">
            <v>MONTE SAN JUAN</v>
          </cell>
          <cell r="H118">
            <v>10224</v>
          </cell>
          <cell r="R118" t="str">
            <v>Nueva Esp</v>
          </cell>
          <cell r="S118">
            <v>9637</v>
          </cell>
        </row>
        <row r="119">
          <cell r="G119" t="str">
            <v>ORATORIO DE CONCEPCION</v>
          </cell>
          <cell r="H119">
            <v>3578</v>
          </cell>
          <cell r="R119" t="str">
            <v>Nueva Gra</v>
          </cell>
          <cell r="S119">
            <v>7451</v>
          </cell>
        </row>
        <row r="120">
          <cell r="G120" t="str">
            <v>SAN BARTOLOME PERULAPIA</v>
          </cell>
          <cell r="H120">
            <v>8058</v>
          </cell>
          <cell r="R120" t="str">
            <v>Nueva Gua</v>
          </cell>
          <cell r="S120">
            <v>8905</v>
          </cell>
        </row>
        <row r="121">
          <cell r="G121" t="str">
            <v>SAN CRISTOBAL</v>
          </cell>
          <cell r="H121">
            <v>8316</v>
          </cell>
          <cell r="R121" t="str">
            <v>Nueva Tri</v>
          </cell>
          <cell r="S121">
            <v>1673</v>
          </cell>
        </row>
        <row r="122">
          <cell r="G122" t="str">
            <v>SAN JOSE GUAYABAL</v>
          </cell>
          <cell r="H122">
            <v>9300</v>
          </cell>
          <cell r="R122" t="str">
            <v>Nuevo Edé</v>
          </cell>
          <cell r="S122">
            <v>4034</v>
          </cell>
        </row>
        <row r="123">
          <cell r="G123" t="str">
            <v>SAN PEDRO PERULAPAN</v>
          </cell>
          <cell r="H123">
            <v>44730</v>
          </cell>
          <cell r="R123" t="str">
            <v>Ojos de A</v>
          </cell>
          <cell r="S123">
            <v>3667</v>
          </cell>
        </row>
        <row r="124">
          <cell r="G124" t="str">
            <v>SAN RAFAEL CEDROS</v>
          </cell>
          <cell r="H124">
            <v>17069</v>
          </cell>
          <cell r="R124" t="str">
            <v>Olocuilta</v>
          </cell>
          <cell r="S124">
            <v>29529</v>
          </cell>
        </row>
        <row r="125">
          <cell r="G125" t="str">
            <v>SAN RAMON</v>
          </cell>
          <cell r="H125">
            <v>6292</v>
          </cell>
          <cell r="R125" t="str">
            <v>Opico</v>
          </cell>
          <cell r="S125">
            <v>74280</v>
          </cell>
        </row>
        <row r="126">
          <cell r="G126" t="str">
            <v>SANTA CRUZ ANALQUITO</v>
          </cell>
          <cell r="H126">
            <v>2585</v>
          </cell>
          <cell r="R126" t="str">
            <v>Oratorio</v>
          </cell>
          <cell r="S126">
            <v>3578</v>
          </cell>
        </row>
        <row r="127">
          <cell r="G127" t="str">
            <v>SANTA CRUZ MICHAPA</v>
          </cell>
          <cell r="H127">
            <v>11790</v>
          </cell>
          <cell r="R127" t="str">
            <v>Osicala</v>
          </cell>
          <cell r="S127">
            <v>8909</v>
          </cell>
        </row>
        <row r="128">
          <cell r="G128" t="str">
            <v>SUCHITOTO</v>
          </cell>
          <cell r="H128">
            <v>24786</v>
          </cell>
          <cell r="R128" t="str">
            <v>Ozatlán</v>
          </cell>
          <cell r="S128">
            <v>12443</v>
          </cell>
        </row>
        <row r="129">
          <cell r="G129" t="str">
            <v>TENANCINGO</v>
          </cell>
          <cell r="H129">
            <v>6782</v>
          </cell>
          <cell r="R129" t="str">
            <v>Panchimal</v>
          </cell>
          <cell r="S129">
            <v>41260</v>
          </cell>
        </row>
        <row r="130">
          <cell r="G130" t="str">
            <v>ZACATECOLUCA</v>
          </cell>
          <cell r="H130">
            <v>65826</v>
          </cell>
          <cell r="R130" t="str">
            <v>Paraiso d</v>
          </cell>
          <cell r="S130">
            <v>2727</v>
          </cell>
        </row>
        <row r="131">
          <cell r="G131" t="str">
            <v>CUYULTITAN</v>
          </cell>
          <cell r="H131">
            <v>5590</v>
          </cell>
          <cell r="R131" t="str">
            <v>Pasaquina</v>
          </cell>
          <cell r="S131">
            <v>16375</v>
          </cell>
        </row>
        <row r="132">
          <cell r="G132" t="str">
            <v>EL ROSARIO</v>
          </cell>
          <cell r="H132">
            <v>16784</v>
          </cell>
          <cell r="R132" t="str">
            <v>Pasaquina</v>
          </cell>
          <cell r="S132">
            <v>16375</v>
          </cell>
        </row>
        <row r="133">
          <cell r="G133" t="str">
            <v>JERUSALEN</v>
          </cell>
          <cell r="H133">
            <v>2570</v>
          </cell>
          <cell r="R133" t="str">
            <v>Perquín</v>
          </cell>
          <cell r="S133">
            <v>3158</v>
          </cell>
        </row>
        <row r="134">
          <cell r="G134" t="str">
            <v>MERCEDES DE LA CEIBA</v>
          </cell>
          <cell r="H134">
            <v>637</v>
          </cell>
          <cell r="R134" t="str">
            <v>Perquín</v>
          </cell>
          <cell r="S134">
            <v>3158</v>
          </cell>
        </row>
        <row r="135">
          <cell r="G135" t="str">
            <v>OLOCUILTA</v>
          </cell>
          <cell r="H135">
            <v>29529</v>
          </cell>
          <cell r="R135" t="str">
            <v>Polorós</v>
          </cell>
          <cell r="S135">
            <v>9701</v>
          </cell>
        </row>
        <row r="136">
          <cell r="G136" t="str">
            <v>PARAISO DE OSORIO</v>
          </cell>
          <cell r="H136">
            <v>2727</v>
          </cell>
          <cell r="R136" t="str">
            <v>Potonico</v>
          </cell>
          <cell r="S136">
            <v>1586</v>
          </cell>
        </row>
        <row r="137">
          <cell r="G137" t="str">
            <v>SAN ANTONIO MASAHUAT</v>
          </cell>
          <cell r="H137">
            <v>4258</v>
          </cell>
          <cell r="R137" t="str">
            <v>Puerto el</v>
          </cell>
          <cell r="S137">
            <v>16584</v>
          </cell>
        </row>
        <row r="138">
          <cell r="G138" t="str">
            <v>SAN EMIGDIO</v>
          </cell>
          <cell r="H138">
            <v>2818</v>
          </cell>
          <cell r="R138" t="str">
            <v>Quelepa</v>
          </cell>
          <cell r="S138">
            <v>4049</v>
          </cell>
        </row>
        <row r="139">
          <cell r="G139" t="str">
            <v>SAN FRANCISCO CHINAMECA</v>
          </cell>
          <cell r="H139">
            <v>7387</v>
          </cell>
          <cell r="R139" t="str">
            <v>Quezaltep</v>
          </cell>
          <cell r="S139">
            <v>52643</v>
          </cell>
        </row>
        <row r="140">
          <cell r="G140" t="str">
            <v>SAN JUAN NONUALCO</v>
          </cell>
          <cell r="H140">
            <v>17256</v>
          </cell>
          <cell r="R140" t="str">
            <v>Rosario d</v>
          </cell>
          <cell r="S140">
            <v>11377</v>
          </cell>
        </row>
        <row r="141">
          <cell r="G141" t="str">
            <v>SAN JUAN TALPA</v>
          </cell>
          <cell r="H141">
            <v>7707</v>
          </cell>
          <cell r="R141" t="str">
            <v>Sacacoyo</v>
          </cell>
          <cell r="S141">
            <v>12299</v>
          </cell>
        </row>
        <row r="142">
          <cell r="G142" t="str">
            <v>SAN JUAN TEPEZONTES</v>
          </cell>
          <cell r="H142">
            <v>3630</v>
          </cell>
          <cell r="R142" t="str">
            <v>Salcoatit</v>
          </cell>
          <cell r="S142">
            <v>5484</v>
          </cell>
        </row>
        <row r="143">
          <cell r="G143" t="str">
            <v>SAN LUIS</v>
          </cell>
          <cell r="H143">
            <v>21675</v>
          </cell>
          <cell r="R143" t="str">
            <v>San Agust</v>
          </cell>
          <cell r="S143">
            <v>6518</v>
          </cell>
        </row>
        <row r="144">
          <cell r="G144" t="str">
            <v>SAN LUIS DE LA HERRADURA</v>
          </cell>
          <cell r="H144">
            <v>20405</v>
          </cell>
          <cell r="R144" t="str">
            <v>San Alejo</v>
          </cell>
          <cell r="S144">
            <v>17598</v>
          </cell>
        </row>
        <row r="145">
          <cell r="G145" t="str">
            <v>SAN MIGUEL TEPEZONTES</v>
          </cell>
          <cell r="H145">
            <v>5084</v>
          </cell>
          <cell r="R145" t="str">
            <v>San Anton</v>
          </cell>
          <cell r="S145">
            <v>3279</v>
          </cell>
        </row>
        <row r="146">
          <cell r="G146" t="str">
            <v>SAN PEDRO MASAHUAT</v>
          </cell>
          <cell r="H146">
            <v>25446</v>
          </cell>
          <cell r="R146" t="str">
            <v>San Anton</v>
          </cell>
          <cell r="S146">
            <v>1854</v>
          </cell>
        </row>
        <row r="147">
          <cell r="G147" t="str">
            <v>SAN PEDRO NONUALCO</v>
          </cell>
          <cell r="H147">
            <v>9252</v>
          </cell>
          <cell r="R147" t="str">
            <v>San Anton</v>
          </cell>
          <cell r="S147">
            <v>1619</v>
          </cell>
        </row>
        <row r="148">
          <cell r="G148" t="str">
            <v>SAN RAFAEL OBRAJUELO</v>
          </cell>
          <cell r="H148">
            <v>9820</v>
          </cell>
          <cell r="R148" t="str">
            <v>San Anton</v>
          </cell>
          <cell r="S148">
            <v>5304</v>
          </cell>
        </row>
        <row r="149">
          <cell r="G149" t="str">
            <v>SANTA MARIA OSTUMA</v>
          </cell>
          <cell r="H149">
            <v>5990</v>
          </cell>
          <cell r="R149" t="str">
            <v>San Anton</v>
          </cell>
          <cell r="S149">
            <v>26902</v>
          </cell>
        </row>
        <row r="150">
          <cell r="G150" t="str">
            <v>SANTIAGO NONUALCO</v>
          </cell>
          <cell r="H150">
            <v>39887</v>
          </cell>
          <cell r="R150" t="str">
            <v>San Anton</v>
          </cell>
          <cell r="S150">
            <v>4258</v>
          </cell>
        </row>
        <row r="151">
          <cell r="G151" t="str">
            <v>TAPALHUACA</v>
          </cell>
          <cell r="H151">
            <v>3809</v>
          </cell>
          <cell r="R151" t="str">
            <v>San Barto</v>
          </cell>
          <cell r="S151">
            <v>8058</v>
          </cell>
        </row>
        <row r="152">
          <cell r="G152" t="str">
            <v>SENSUNTEPEQUE</v>
          </cell>
          <cell r="H152">
            <v>40332</v>
          </cell>
          <cell r="R152" t="str">
            <v>San Buena</v>
          </cell>
          <cell r="S152">
            <v>4726</v>
          </cell>
        </row>
        <row r="153">
          <cell r="G153" t="str">
            <v>CINQUERA</v>
          </cell>
          <cell r="H153">
            <v>1467</v>
          </cell>
          <cell r="R153" t="str">
            <v>San Carlo</v>
          </cell>
          <cell r="S153">
            <v>4172</v>
          </cell>
        </row>
        <row r="154">
          <cell r="G154" t="str">
            <v>DOLORES</v>
          </cell>
          <cell r="H154">
            <v>6347</v>
          </cell>
          <cell r="R154" t="str">
            <v>San Cayet</v>
          </cell>
          <cell r="S154">
            <v>5103</v>
          </cell>
        </row>
        <row r="155">
          <cell r="G155" t="str">
            <v>GUACOTECTI</v>
          </cell>
          <cell r="H155">
            <v>5550</v>
          </cell>
          <cell r="R155" t="str">
            <v>San Crist</v>
          </cell>
          <cell r="S155">
            <v>8316</v>
          </cell>
        </row>
        <row r="156">
          <cell r="G156" t="str">
            <v>ILOBASCO</v>
          </cell>
          <cell r="H156">
            <v>61510</v>
          </cell>
          <cell r="R156" t="str">
            <v>San Dioni</v>
          </cell>
          <cell r="S156">
            <v>4945</v>
          </cell>
        </row>
        <row r="157">
          <cell r="G157" t="str">
            <v>JUTIAPA</v>
          </cell>
          <cell r="H157">
            <v>6584</v>
          </cell>
          <cell r="R157" t="str">
            <v>San Emigd</v>
          </cell>
          <cell r="S157">
            <v>2818</v>
          </cell>
        </row>
        <row r="158">
          <cell r="G158" t="str">
            <v>TEJUTEPEQUE</v>
          </cell>
          <cell r="H158">
            <v>7114</v>
          </cell>
          <cell r="R158" t="str">
            <v>San Esteb</v>
          </cell>
          <cell r="S158">
            <v>5661</v>
          </cell>
        </row>
        <row r="159">
          <cell r="G159" t="str">
            <v>VICTORIA</v>
          </cell>
          <cell r="H159">
            <v>12626</v>
          </cell>
          <cell r="R159" t="str">
            <v>San Ferna</v>
          </cell>
          <cell r="S159">
            <v>2593</v>
          </cell>
        </row>
        <row r="160">
          <cell r="G160" t="str">
            <v>SAN VICENTE</v>
          </cell>
          <cell r="H160">
            <v>53213</v>
          </cell>
          <cell r="R160" t="str">
            <v>San Ferna</v>
          </cell>
          <cell r="S160">
            <v>1708</v>
          </cell>
        </row>
        <row r="161">
          <cell r="G161" t="str">
            <v>APASTEPEQUE</v>
          </cell>
          <cell r="H161">
            <v>18342</v>
          </cell>
          <cell r="R161" t="str">
            <v>San Franc</v>
          </cell>
          <cell r="S161">
            <v>3919</v>
          </cell>
        </row>
        <row r="162">
          <cell r="G162" t="str">
            <v>GUADALUPE</v>
          </cell>
          <cell r="H162">
            <v>5486</v>
          </cell>
          <cell r="R162" t="str">
            <v>San Franc</v>
          </cell>
          <cell r="S162">
            <v>862</v>
          </cell>
        </row>
        <row r="163">
          <cell r="G163" t="str">
            <v>SAN CAYETANO ISTEPEQUE</v>
          </cell>
          <cell r="H163">
            <v>5103</v>
          </cell>
          <cell r="R163" t="str">
            <v>San Franc</v>
          </cell>
          <cell r="S163">
            <v>42607</v>
          </cell>
        </row>
        <row r="164">
          <cell r="G164" t="str">
            <v>SAN ESTEBAN CATARINA</v>
          </cell>
          <cell r="H164">
            <v>5661</v>
          </cell>
          <cell r="R164" t="str">
            <v>San Franc</v>
          </cell>
          <cell r="S164">
            <v>7387</v>
          </cell>
        </row>
        <row r="165">
          <cell r="G165" t="str">
            <v>SAN ILDEFONSO</v>
          </cell>
          <cell r="H165">
            <v>7799</v>
          </cell>
          <cell r="R165" t="str">
            <v>San Franc</v>
          </cell>
          <cell r="S165">
            <v>5409</v>
          </cell>
        </row>
        <row r="166">
          <cell r="G166" t="str">
            <v>SAN LORENZO</v>
          </cell>
          <cell r="H166">
            <v>6055</v>
          </cell>
          <cell r="R166" t="str">
            <v>San Franc</v>
          </cell>
          <cell r="S166">
            <v>21049</v>
          </cell>
        </row>
        <row r="167">
          <cell r="G167" t="str">
            <v>SAN SEBASTIAN</v>
          </cell>
          <cell r="H167">
            <v>14411</v>
          </cell>
          <cell r="R167" t="str">
            <v>San Gerar</v>
          </cell>
          <cell r="S167">
            <v>5986</v>
          </cell>
        </row>
        <row r="168">
          <cell r="G168" t="str">
            <v>SANTA CLARA</v>
          </cell>
          <cell r="H168">
            <v>5349</v>
          </cell>
          <cell r="R168" t="str">
            <v>San Ignac</v>
          </cell>
          <cell r="S168">
            <v>8611</v>
          </cell>
        </row>
        <row r="169">
          <cell r="G169" t="str">
            <v>SANTO DOMINGO</v>
          </cell>
          <cell r="H169">
            <v>6445</v>
          </cell>
          <cell r="R169" t="str">
            <v>San Ildef</v>
          </cell>
          <cell r="S169">
            <v>7799</v>
          </cell>
        </row>
        <row r="170">
          <cell r="G170" t="str">
            <v>TECOLUCA</v>
          </cell>
          <cell r="H170">
            <v>23893</v>
          </cell>
          <cell r="R170" t="str">
            <v>San Isidr</v>
          </cell>
          <cell r="S170">
            <v>2592</v>
          </cell>
        </row>
        <row r="171">
          <cell r="G171" t="str">
            <v>TEPETITAN</v>
          </cell>
          <cell r="H171">
            <v>3631</v>
          </cell>
          <cell r="R171" t="str">
            <v>San Isidr</v>
          </cell>
          <cell r="S171">
            <v>2804</v>
          </cell>
        </row>
        <row r="172">
          <cell r="G172" t="str">
            <v>VERAPAZ</v>
          </cell>
          <cell r="H172">
            <v>6257</v>
          </cell>
          <cell r="R172" t="str">
            <v>San Jorge</v>
          </cell>
          <cell r="S172">
            <v>9115</v>
          </cell>
        </row>
        <row r="173">
          <cell r="G173" t="str">
            <v>USULUTAN</v>
          </cell>
          <cell r="H173">
            <v>73064</v>
          </cell>
          <cell r="R173" t="str">
            <v>San José</v>
          </cell>
          <cell r="S173">
            <v>9300</v>
          </cell>
        </row>
        <row r="174">
          <cell r="G174" t="str">
            <v>ALEGRIA</v>
          </cell>
          <cell r="H174">
            <v>11712</v>
          </cell>
          <cell r="R174" t="str">
            <v>San José</v>
          </cell>
          <cell r="S174">
            <v>13576</v>
          </cell>
        </row>
        <row r="175">
          <cell r="G175" t="str">
            <v>BERLIN</v>
          </cell>
          <cell r="H175">
            <v>17787</v>
          </cell>
          <cell r="R175" t="str">
            <v>San José</v>
          </cell>
          <cell r="S175">
            <v>2971</v>
          </cell>
        </row>
        <row r="176">
          <cell r="G176" t="str">
            <v>CALIFORNIA</v>
          </cell>
          <cell r="H176">
            <v>2628</v>
          </cell>
          <cell r="R176" t="str">
            <v>San Juan</v>
          </cell>
          <cell r="S176">
            <v>3630</v>
          </cell>
        </row>
        <row r="177">
          <cell r="G177" t="str">
            <v>CONCEPCION BATRES</v>
          </cell>
          <cell r="H177">
            <v>12197</v>
          </cell>
          <cell r="R177" t="str">
            <v>San Juan</v>
          </cell>
          <cell r="S177">
            <v>17256</v>
          </cell>
        </row>
        <row r="178">
          <cell r="G178" t="str">
            <v>EL TRIUNFO</v>
          </cell>
          <cell r="H178">
            <v>6924</v>
          </cell>
          <cell r="R178" t="str">
            <v>San Juan</v>
          </cell>
          <cell r="S178">
            <v>7707</v>
          </cell>
        </row>
        <row r="179">
          <cell r="G179" t="str">
            <v>EREGUAYQUIN</v>
          </cell>
          <cell r="H179">
            <v>6119</v>
          </cell>
          <cell r="R179" t="str">
            <v>San Juliá</v>
          </cell>
          <cell r="S179">
            <v>18648</v>
          </cell>
        </row>
        <row r="180">
          <cell r="G180" t="str">
            <v>ESTANZUELAS</v>
          </cell>
          <cell r="H180">
            <v>9015</v>
          </cell>
          <cell r="R180" t="str">
            <v>San Loren</v>
          </cell>
          <cell r="S180">
            <v>9194</v>
          </cell>
        </row>
        <row r="181">
          <cell r="G181" t="str">
            <v>JIQUILISCO</v>
          </cell>
          <cell r="H181">
            <v>47784</v>
          </cell>
          <cell r="R181" t="str">
            <v>San Loren</v>
          </cell>
          <cell r="S181">
            <v>6055</v>
          </cell>
        </row>
        <row r="182">
          <cell r="G182" t="str">
            <v>JUCUAPA</v>
          </cell>
          <cell r="H182">
            <v>18442</v>
          </cell>
          <cell r="R182" t="str">
            <v>San Luis</v>
          </cell>
          <cell r="S182">
            <v>1173</v>
          </cell>
        </row>
        <row r="183">
          <cell r="G183" t="str">
            <v>JUCUARAN</v>
          </cell>
          <cell r="H183">
            <v>13424</v>
          </cell>
          <cell r="R183" t="str">
            <v>San Luis</v>
          </cell>
          <cell r="S183">
            <v>5637</v>
          </cell>
        </row>
        <row r="184">
          <cell r="G184" t="str">
            <v>MERCEDES UMANA</v>
          </cell>
          <cell r="H184">
            <v>13092</v>
          </cell>
          <cell r="R184" t="str">
            <v>San Luis</v>
          </cell>
          <cell r="S184">
            <v>21675</v>
          </cell>
        </row>
        <row r="185">
          <cell r="G185" t="str">
            <v>NUEVA GRANADA</v>
          </cell>
          <cell r="H185">
            <v>7451</v>
          </cell>
          <cell r="R185" t="str">
            <v>San Luis</v>
          </cell>
          <cell r="S185">
            <v>20405</v>
          </cell>
        </row>
        <row r="186">
          <cell r="G186" t="str">
            <v>OZATLAN</v>
          </cell>
          <cell r="H186">
            <v>12443</v>
          </cell>
          <cell r="R186" t="str">
            <v>San Marco</v>
          </cell>
          <cell r="S186">
            <v>63209</v>
          </cell>
        </row>
        <row r="187">
          <cell r="G187" t="str">
            <v>PUERTO EL TRIUNFO</v>
          </cell>
          <cell r="H187">
            <v>16584</v>
          </cell>
          <cell r="R187" t="str">
            <v>San Martí</v>
          </cell>
          <cell r="S187">
            <v>72758</v>
          </cell>
        </row>
        <row r="188">
          <cell r="G188" t="str">
            <v>SAN AGUSTIN</v>
          </cell>
          <cell r="H188">
            <v>6518</v>
          </cell>
          <cell r="R188" t="str">
            <v>San Matía</v>
          </cell>
          <cell r="S188">
            <v>7314</v>
          </cell>
        </row>
        <row r="189">
          <cell r="G189" t="str">
            <v>SAN BUENAVENTURA</v>
          </cell>
          <cell r="H189">
            <v>4726</v>
          </cell>
          <cell r="R189" t="str">
            <v>San Migue</v>
          </cell>
          <cell r="S189">
            <v>2487</v>
          </cell>
        </row>
        <row r="190">
          <cell r="G190" t="str">
            <v>SAN DIONISIO</v>
          </cell>
          <cell r="H190">
            <v>4945</v>
          </cell>
          <cell r="R190" t="str">
            <v>San Migue</v>
          </cell>
          <cell r="S190">
            <v>5084</v>
          </cell>
        </row>
        <row r="191">
          <cell r="G191" t="str">
            <v>SAN FRANCISCO JAVIER</v>
          </cell>
          <cell r="H191">
            <v>5409</v>
          </cell>
          <cell r="R191" t="str">
            <v>San Migue</v>
          </cell>
          <cell r="S191">
            <v>218410</v>
          </cell>
        </row>
        <row r="192">
          <cell r="G192" t="str">
            <v>SANTA ELENA</v>
          </cell>
          <cell r="H192">
            <v>17342</v>
          </cell>
          <cell r="R192" t="str">
            <v>San Pablo</v>
          </cell>
          <cell r="S192">
            <v>20366</v>
          </cell>
        </row>
        <row r="193">
          <cell r="G193" t="str">
            <v>SANTA MARIA</v>
          </cell>
          <cell r="H193">
            <v>10731</v>
          </cell>
          <cell r="R193" t="str">
            <v>San Pedro</v>
          </cell>
          <cell r="S193">
            <v>44730</v>
          </cell>
        </row>
        <row r="194">
          <cell r="G194" t="str">
            <v>SANTIAGO DE MARIA</v>
          </cell>
          <cell r="H194">
            <v>18201</v>
          </cell>
          <cell r="R194" t="str">
            <v>San Pedro</v>
          </cell>
          <cell r="S194">
            <v>7773</v>
          </cell>
        </row>
        <row r="195">
          <cell r="G195" t="str">
            <v>TECAPAN</v>
          </cell>
          <cell r="H195">
            <v>7697</v>
          </cell>
          <cell r="R195" t="str">
            <v>San Pedro</v>
          </cell>
          <cell r="S195">
            <v>9252</v>
          </cell>
        </row>
        <row r="196">
          <cell r="G196" t="str">
            <v>SAN MIGUEL</v>
          </cell>
          <cell r="H196">
            <v>218410</v>
          </cell>
          <cell r="R196" t="str">
            <v>San Pedro</v>
          </cell>
          <cell r="S196">
            <v>25446</v>
          </cell>
        </row>
        <row r="197">
          <cell r="G197" t="str">
            <v>CAROLINA</v>
          </cell>
          <cell r="H197">
            <v>8240</v>
          </cell>
          <cell r="R197" t="str">
            <v>San Rafae</v>
          </cell>
          <cell r="S197">
            <v>4264</v>
          </cell>
        </row>
        <row r="198">
          <cell r="G198" t="str">
            <v>CIUDAD BARRIOS</v>
          </cell>
          <cell r="H198">
            <v>24817</v>
          </cell>
          <cell r="R198" t="str">
            <v>San Rafae</v>
          </cell>
          <cell r="S198">
            <v>17069</v>
          </cell>
        </row>
        <row r="199">
          <cell r="G199" t="str">
            <v>COMACARAN</v>
          </cell>
          <cell r="H199">
            <v>3199</v>
          </cell>
          <cell r="R199" t="str">
            <v>San Rafae</v>
          </cell>
          <cell r="S199">
            <v>9820</v>
          </cell>
        </row>
        <row r="200">
          <cell r="G200" t="str">
            <v>CHAPELTIQUE</v>
          </cell>
          <cell r="H200">
            <v>10728</v>
          </cell>
          <cell r="R200" t="str">
            <v>San Rafae</v>
          </cell>
          <cell r="S200">
            <v>13290</v>
          </cell>
        </row>
        <row r="201">
          <cell r="G201" t="str">
            <v>CHINAMECA</v>
          </cell>
          <cell r="H201">
            <v>22311</v>
          </cell>
          <cell r="R201" t="str">
            <v>San Ramón</v>
          </cell>
          <cell r="S201">
            <v>6292</v>
          </cell>
        </row>
        <row r="202">
          <cell r="G202" t="str">
            <v>CHIRILAGUA</v>
          </cell>
          <cell r="H202">
            <v>19984</v>
          </cell>
          <cell r="R202" t="str">
            <v>San Salva</v>
          </cell>
          <cell r="S202">
            <v>316090</v>
          </cell>
        </row>
        <row r="203">
          <cell r="G203" t="str">
            <v>EL TRANSITO</v>
          </cell>
          <cell r="H203">
            <v>18363</v>
          </cell>
          <cell r="R203" t="str">
            <v>San Sebas</v>
          </cell>
          <cell r="S203">
            <v>18566</v>
          </cell>
        </row>
        <row r="204">
          <cell r="G204" t="str">
            <v>LOLOTIQUE</v>
          </cell>
          <cell r="H204">
            <v>14916</v>
          </cell>
          <cell r="R204" t="str">
            <v>San Sebas</v>
          </cell>
          <cell r="S204">
            <v>14411</v>
          </cell>
        </row>
        <row r="205">
          <cell r="G205" t="str">
            <v>MONCAGUA</v>
          </cell>
          <cell r="H205">
            <v>22659</v>
          </cell>
          <cell r="R205" t="str">
            <v>San Simón</v>
          </cell>
          <cell r="S205">
            <v>10102</v>
          </cell>
        </row>
        <row r="206">
          <cell r="G206" t="str">
            <v>NUEVA GUADALUPE</v>
          </cell>
          <cell r="H206">
            <v>8905</v>
          </cell>
          <cell r="R206" t="str">
            <v>San Vicen</v>
          </cell>
          <cell r="S206">
            <v>53213</v>
          </cell>
        </row>
        <row r="207">
          <cell r="G207" t="str">
            <v>NUEVO EDEN DE SAN JUAN</v>
          </cell>
          <cell r="H207">
            <v>4034</v>
          </cell>
          <cell r="R207" t="str">
            <v>Santa Ana</v>
          </cell>
          <cell r="S207">
            <v>245421</v>
          </cell>
        </row>
        <row r="208">
          <cell r="G208" t="str">
            <v>QUELEPA</v>
          </cell>
          <cell r="H208">
            <v>4049</v>
          </cell>
          <cell r="R208" t="str">
            <v>Santa Cat</v>
          </cell>
          <cell r="S208">
            <v>10076</v>
          </cell>
        </row>
        <row r="209">
          <cell r="G209" t="str">
            <v>SAN ANTONIO</v>
          </cell>
          <cell r="H209">
            <v>5304</v>
          </cell>
          <cell r="R209" t="str">
            <v>Santa Cla</v>
          </cell>
          <cell r="S209">
            <v>5349</v>
          </cell>
        </row>
        <row r="210">
          <cell r="G210" t="str">
            <v>SAN GERARDO</v>
          </cell>
          <cell r="H210">
            <v>5986</v>
          </cell>
          <cell r="R210" t="str">
            <v>Santa Cru</v>
          </cell>
          <cell r="S210">
            <v>11790</v>
          </cell>
        </row>
        <row r="211">
          <cell r="G211" t="str">
            <v>SAN JORGE</v>
          </cell>
          <cell r="H211">
            <v>9115</v>
          </cell>
          <cell r="R211" t="str">
            <v>Santa Cru</v>
          </cell>
          <cell r="S211">
            <v>2585</v>
          </cell>
        </row>
        <row r="212">
          <cell r="G212" t="str">
            <v>SAN LUIS DE LA REINA</v>
          </cell>
          <cell r="H212">
            <v>5637</v>
          </cell>
          <cell r="R212" t="str">
            <v>Santa Ele</v>
          </cell>
          <cell r="S212">
            <v>17342</v>
          </cell>
        </row>
        <row r="213">
          <cell r="G213" t="str">
            <v>SAN RAFAEL ORIENTE</v>
          </cell>
          <cell r="H213">
            <v>13290</v>
          </cell>
          <cell r="R213" t="str">
            <v>Santa Isa</v>
          </cell>
          <cell r="S213">
            <v>10241</v>
          </cell>
        </row>
        <row r="214">
          <cell r="G214" t="str">
            <v>SESORI</v>
          </cell>
          <cell r="H214">
            <v>10705</v>
          </cell>
          <cell r="R214" t="str">
            <v>Santa Mar</v>
          </cell>
          <cell r="S214">
            <v>5990</v>
          </cell>
        </row>
        <row r="215">
          <cell r="G215" t="str">
            <v>ULUAZAPA</v>
          </cell>
          <cell r="H215">
            <v>3351</v>
          </cell>
          <cell r="R215" t="str">
            <v>Santa Mar</v>
          </cell>
          <cell r="S215">
            <v>10731</v>
          </cell>
        </row>
        <row r="216">
          <cell r="G216" t="str">
            <v>SAN FRANCISCO GOTERA</v>
          </cell>
          <cell r="H216">
            <v>21049</v>
          </cell>
          <cell r="R216" t="str">
            <v>Santa Rit</v>
          </cell>
          <cell r="S216">
            <v>5985</v>
          </cell>
        </row>
        <row r="217">
          <cell r="G217" t="str">
            <v>ARAMBALA</v>
          </cell>
          <cell r="H217">
            <v>1821</v>
          </cell>
          <cell r="R217" t="str">
            <v>Santa Ros</v>
          </cell>
          <cell r="S217">
            <v>4930</v>
          </cell>
        </row>
        <row r="218">
          <cell r="G218" t="str">
            <v>CACAOPERA</v>
          </cell>
          <cell r="H218">
            <v>10943</v>
          </cell>
          <cell r="R218" t="str">
            <v>Santa Ros</v>
          </cell>
          <cell r="S218">
            <v>27693</v>
          </cell>
        </row>
        <row r="219">
          <cell r="G219" t="str">
            <v>CORINTO</v>
          </cell>
          <cell r="H219">
            <v>15410</v>
          </cell>
          <cell r="R219" t="str">
            <v>Santa Tec</v>
          </cell>
          <cell r="S219">
            <v>121908</v>
          </cell>
        </row>
        <row r="220">
          <cell r="G220" t="str">
            <v>CHILANGA</v>
          </cell>
          <cell r="H220">
            <v>9700</v>
          </cell>
          <cell r="R220" t="str">
            <v>Santiago</v>
          </cell>
          <cell r="S220">
            <v>5196</v>
          </cell>
        </row>
        <row r="221">
          <cell r="G221" t="str">
            <v>DELICIAS DE CONCEPCION</v>
          </cell>
          <cell r="H221">
            <v>5076</v>
          </cell>
          <cell r="R221" t="str">
            <v>Santiago</v>
          </cell>
          <cell r="S221">
            <v>19428</v>
          </cell>
        </row>
        <row r="222">
          <cell r="G222" t="str">
            <v>EL DIVISADERO</v>
          </cell>
          <cell r="H222">
            <v>7617</v>
          </cell>
          <cell r="R222" t="str">
            <v>Santiago</v>
          </cell>
          <cell r="S222">
            <v>39887</v>
          </cell>
        </row>
        <row r="223">
          <cell r="G223" t="str">
            <v>EL ROSARIO</v>
          </cell>
          <cell r="H223">
            <v>1339</v>
          </cell>
          <cell r="R223" t="str">
            <v>Santiago</v>
          </cell>
          <cell r="S223">
            <v>18201</v>
          </cell>
        </row>
        <row r="224">
          <cell r="G224" t="str">
            <v>GUALOCOCTI</v>
          </cell>
          <cell r="H224">
            <v>3650</v>
          </cell>
          <cell r="R224" t="str">
            <v>Santo Dom</v>
          </cell>
          <cell r="S224">
            <v>7055</v>
          </cell>
        </row>
        <row r="225">
          <cell r="G225" t="str">
            <v>GUATAJIAGUA</v>
          </cell>
          <cell r="H225">
            <v>11721</v>
          </cell>
          <cell r="R225" t="str">
            <v>Santo Dom</v>
          </cell>
          <cell r="S225">
            <v>6445</v>
          </cell>
        </row>
        <row r="226">
          <cell r="G226" t="str">
            <v>JOATECA</v>
          </cell>
          <cell r="H226">
            <v>4210</v>
          </cell>
          <cell r="R226" t="str">
            <v>Santo Tom</v>
          </cell>
          <cell r="S226">
            <v>25344</v>
          </cell>
        </row>
        <row r="227">
          <cell r="G227" t="str">
            <v>JOCOAITIQUE</v>
          </cell>
          <cell r="H227">
            <v>2877</v>
          </cell>
          <cell r="R227" t="str">
            <v>Sensembra</v>
          </cell>
          <cell r="S227">
            <v>2940</v>
          </cell>
        </row>
        <row r="228">
          <cell r="G228" t="str">
            <v>JOCORO</v>
          </cell>
          <cell r="H228">
            <v>10060</v>
          </cell>
          <cell r="R228" t="str">
            <v>Sensuntep</v>
          </cell>
          <cell r="S228">
            <v>40332</v>
          </cell>
        </row>
        <row r="229">
          <cell r="G229" t="str">
            <v>LOLOTIQUILLO</v>
          </cell>
          <cell r="H229">
            <v>4915</v>
          </cell>
          <cell r="R229" t="str">
            <v>Sesori</v>
          </cell>
          <cell r="S229">
            <v>10705</v>
          </cell>
        </row>
        <row r="230">
          <cell r="G230" t="str">
            <v>MEANGUERA</v>
          </cell>
          <cell r="H230">
            <v>7818</v>
          </cell>
          <cell r="R230" t="str">
            <v>Sociedad</v>
          </cell>
          <cell r="S230">
            <v>11406</v>
          </cell>
        </row>
        <row r="231">
          <cell r="G231" t="str">
            <v>OSICALA</v>
          </cell>
          <cell r="H231">
            <v>8909</v>
          </cell>
          <cell r="R231" t="str">
            <v>Sonsonate</v>
          </cell>
          <cell r="S231">
            <v>71541</v>
          </cell>
        </row>
        <row r="232">
          <cell r="G232" t="str">
            <v>PERQUIN</v>
          </cell>
          <cell r="H232">
            <v>3158</v>
          </cell>
          <cell r="R232" t="str">
            <v>Sonzacate</v>
          </cell>
          <cell r="S232">
            <v>25005</v>
          </cell>
        </row>
        <row r="233">
          <cell r="G233" t="str">
            <v>PERQUIN</v>
          </cell>
          <cell r="H233">
            <v>3158</v>
          </cell>
          <cell r="R233" t="str">
            <v>Soyapango</v>
          </cell>
          <cell r="S233">
            <v>241403</v>
          </cell>
        </row>
        <row r="234">
          <cell r="G234" t="str">
            <v>SAN CARLOS</v>
          </cell>
          <cell r="H234">
            <v>4172</v>
          </cell>
          <cell r="R234" t="str">
            <v>Suchitoto</v>
          </cell>
          <cell r="S234">
            <v>24786</v>
          </cell>
        </row>
        <row r="235">
          <cell r="G235" t="str">
            <v>SAN FERNANDO</v>
          </cell>
          <cell r="H235">
            <v>1708</v>
          </cell>
          <cell r="R235" t="str">
            <v>Tacuba</v>
          </cell>
          <cell r="S235">
            <v>29858</v>
          </cell>
        </row>
        <row r="236">
          <cell r="G236" t="str">
            <v>SAN ISIDRO</v>
          </cell>
          <cell r="H236">
            <v>2804</v>
          </cell>
          <cell r="R236" t="str">
            <v>Talnique</v>
          </cell>
          <cell r="S236">
            <v>8254</v>
          </cell>
        </row>
        <row r="237">
          <cell r="G237" t="str">
            <v>SAN SIMON</v>
          </cell>
          <cell r="H237">
            <v>10102</v>
          </cell>
          <cell r="R237" t="str">
            <v>Tamanique</v>
          </cell>
          <cell r="S237">
            <v>13544</v>
          </cell>
        </row>
        <row r="238">
          <cell r="G238" t="str">
            <v>SENSEMBRA</v>
          </cell>
          <cell r="H238">
            <v>2940</v>
          </cell>
          <cell r="R238" t="str">
            <v>Tapalhuac</v>
          </cell>
          <cell r="S238">
            <v>3809</v>
          </cell>
        </row>
        <row r="239">
          <cell r="G239" t="str">
            <v>SOCIEDAD</v>
          </cell>
          <cell r="H239">
            <v>11406</v>
          </cell>
          <cell r="R239" t="str">
            <v>Tecapán</v>
          </cell>
          <cell r="S239">
            <v>7697</v>
          </cell>
        </row>
        <row r="240">
          <cell r="G240" t="str">
            <v>TOROLA</v>
          </cell>
          <cell r="H240">
            <v>3042</v>
          </cell>
          <cell r="R240" t="str">
            <v>Tecoluca</v>
          </cell>
          <cell r="S240">
            <v>23893</v>
          </cell>
        </row>
        <row r="241">
          <cell r="G241" t="str">
            <v>YAMABAL</v>
          </cell>
          <cell r="H241">
            <v>4346</v>
          </cell>
          <cell r="R241" t="str">
            <v>Tejutepeq</v>
          </cell>
          <cell r="S241">
            <v>7114</v>
          </cell>
        </row>
        <row r="242">
          <cell r="G242" t="str">
            <v>YOLOAIQUIN</v>
          </cell>
          <cell r="H242">
            <v>3613</v>
          </cell>
          <cell r="R242" t="str">
            <v>Tejutla</v>
          </cell>
          <cell r="S242">
            <v>13608</v>
          </cell>
        </row>
        <row r="243">
          <cell r="G243" t="str">
            <v>LA UNION</v>
          </cell>
          <cell r="H243">
            <v>34045</v>
          </cell>
          <cell r="R243" t="str">
            <v>Tenancing</v>
          </cell>
          <cell r="S243">
            <v>6782</v>
          </cell>
        </row>
        <row r="244">
          <cell r="G244" t="str">
            <v>ANAMOROS</v>
          </cell>
          <cell r="H244">
            <v>14551</v>
          </cell>
          <cell r="R244" t="str">
            <v>Teotepequ</v>
          </cell>
          <cell r="S244">
            <v>12320</v>
          </cell>
        </row>
        <row r="245">
          <cell r="G245" t="str">
            <v>BOLIVAR</v>
          </cell>
          <cell r="H245">
            <v>4215</v>
          </cell>
          <cell r="R245" t="str">
            <v>Tepecoyo</v>
          </cell>
          <cell r="S245">
            <v>14322</v>
          </cell>
        </row>
        <row r="246">
          <cell r="G246" t="str">
            <v>CONCEPCION ORIENTE</v>
          </cell>
          <cell r="H246">
            <v>8179</v>
          </cell>
          <cell r="R246" t="str">
            <v>Tepetitán</v>
          </cell>
          <cell r="S246">
            <v>3631</v>
          </cell>
        </row>
        <row r="247">
          <cell r="G247" t="str">
            <v>CONCHAGUA</v>
          </cell>
          <cell r="H247">
            <v>37362</v>
          </cell>
          <cell r="R247" t="str">
            <v>Texistepe</v>
          </cell>
          <cell r="S247">
            <v>17923</v>
          </cell>
        </row>
        <row r="248">
          <cell r="G248" t="str">
            <v>EL CARMEN</v>
          </cell>
          <cell r="H248">
            <v>12324</v>
          </cell>
          <cell r="R248" t="str">
            <v>Tonacatep</v>
          </cell>
          <cell r="S248">
            <v>90896</v>
          </cell>
        </row>
        <row r="249">
          <cell r="G249" t="str">
            <v>EL CARMEN</v>
          </cell>
          <cell r="H249">
            <v>12324</v>
          </cell>
          <cell r="R249" t="str">
            <v>Torola</v>
          </cell>
          <cell r="S249">
            <v>3042</v>
          </cell>
        </row>
        <row r="250">
          <cell r="G250" t="str">
            <v>EL SAUCE</v>
          </cell>
          <cell r="H250">
            <v>6546</v>
          </cell>
          <cell r="R250" t="str">
            <v>Turín</v>
          </cell>
          <cell r="S250">
            <v>8997</v>
          </cell>
        </row>
        <row r="251">
          <cell r="G251" t="str">
            <v>INTIPUCA</v>
          </cell>
          <cell r="H251">
            <v>7567</v>
          </cell>
          <cell r="R251" t="str">
            <v>Uluazapa</v>
          </cell>
          <cell r="S251">
            <v>3351</v>
          </cell>
        </row>
        <row r="252">
          <cell r="G252" t="str">
            <v>LISLIQUE</v>
          </cell>
          <cell r="H252">
            <v>13385</v>
          </cell>
          <cell r="R252" t="str">
            <v>Usulután</v>
          </cell>
          <cell r="S252">
            <v>73064</v>
          </cell>
        </row>
        <row r="253">
          <cell r="G253" t="str">
            <v>NUEVA ESPARTA</v>
          </cell>
          <cell r="H253">
            <v>9637</v>
          </cell>
          <cell r="R253" t="str">
            <v>Verapaz</v>
          </cell>
          <cell r="S253">
            <v>6257</v>
          </cell>
        </row>
        <row r="254">
          <cell r="G254" t="str">
            <v>PASAQUINA</v>
          </cell>
          <cell r="H254">
            <v>16375</v>
          </cell>
          <cell r="R254" t="str">
            <v>Victoria</v>
          </cell>
          <cell r="S254">
            <v>12626</v>
          </cell>
        </row>
        <row r="255">
          <cell r="G255" t="str">
            <v>PASAQUINA</v>
          </cell>
          <cell r="H255">
            <v>16375</v>
          </cell>
          <cell r="R255" t="str">
            <v>Yamabal</v>
          </cell>
          <cell r="S255">
            <v>4346</v>
          </cell>
        </row>
        <row r="256">
          <cell r="G256" t="str">
            <v>POLOROS</v>
          </cell>
          <cell r="H256">
            <v>9701</v>
          </cell>
          <cell r="R256" t="str">
            <v>Yayantiqu</v>
          </cell>
          <cell r="S256">
            <v>6871</v>
          </cell>
        </row>
        <row r="257">
          <cell r="G257" t="str">
            <v>SAN ALEJO</v>
          </cell>
          <cell r="H257">
            <v>17598</v>
          </cell>
          <cell r="R257" t="str">
            <v>Yoloaiquí</v>
          </cell>
          <cell r="S257">
            <v>3613</v>
          </cell>
        </row>
        <row r="258">
          <cell r="G258" t="str">
            <v>SAN JOSE</v>
          </cell>
          <cell r="H258">
            <v>2971</v>
          </cell>
          <cell r="R258" t="str">
            <v>Yucuaiquí</v>
          </cell>
          <cell r="S258">
            <v>6799</v>
          </cell>
        </row>
        <row r="259">
          <cell r="G259" t="str">
            <v>SANTA ROSA DE LIMA</v>
          </cell>
          <cell r="H259">
            <v>27693</v>
          </cell>
          <cell r="R259" t="str">
            <v>Zacatecol</v>
          </cell>
          <cell r="S259">
            <v>65826</v>
          </cell>
        </row>
        <row r="260">
          <cell r="G260" t="str">
            <v>YAYANTIQUE</v>
          </cell>
          <cell r="H260">
            <v>6871</v>
          </cell>
          <cell r="R260" t="str">
            <v>Zaragoza</v>
          </cell>
          <cell r="S260">
            <v>22525</v>
          </cell>
        </row>
        <row r="261">
          <cell r="G261" t="str">
            <v>YUCUAIQUIN</v>
          </cell>
          <cell r="H261">
            <v>6799</v>
          </cell>
          <cell r="R261"/>
          <cell r="S261">
            <v>0</v>
          </cell>
        </row>
        <row r="262">
          <cell r="R262"/>
          <cell r="S262">
            <v>7796</v>
          </cell>
        </row>
        <row r="263">
          <cell r="R263"/>
          <cell r="S263">
            <v>4220</v>
          </cell>
        </row>
        <row r="264">
          <cell r="R264"/>
          <cell r="S264">
            <v>0</v>
          </cell>
        </row>
        <row r="265">
          <cell r="R265"/>
          <cell r="S265">
            <v>0</v>
          </cell>
        </row>
        <row r="266">
          <cell r="R266"/>
          <cell r="S266">
            <v>0</v>
          </cell>
        </row>
      </sheetData>
      <sheetData sheetId="11"/>
      <sheetData sheetId="1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unicipalidades más Afectadas ("/>
    </sheetNames>
    <sheetDataSet>
      <sheetData sheetId="0">
        <row r="2">
          <cell r="D2" t="str">
            <v>0101</v>
          </cell>
        </row>
        <row r="3">
          <cell r="D3" t="str">
            <v>0107</v>
          </cell>
        </row>
        <row r="4">
          <cell r="D4" t="str">
            <v>0108</v>
          </cell>
        </row>
        <row r="5">
          <cell r="D5" t="str">
            <v>0111</v>
          </cell>
        </row>
        <row r="6">
          <cell r="D6" t="str">
            <v>0906</v>
          </cell>
        </row>
        <row r="7">
          <cell r="D7" t="str">
            <v>0702</v>
          </cell>
        </row>
        <row r="8">
          <cell r="D8" t="str">
            <v>0715</v>
          </cell>
        </row>
        <row r="9">
          <cell r="D9" t="str">
            <v>0505</v>
          </cell>
        </row>
        <row r="10">
          <cell r="D10" t="str">
            <v>0502</v>
          </cell>
        </row>
        <row r="11">
          <cell r="D11" t="str">
            <v>0504</v>
          </cell>
        </row>
        <row r="12">
          <cell r="D12" t="str">
            <v>0509</v>
          </cell>
        </row>
        <row r="13">
          <cell r="D13" t="str">
            <v>0518</v>
          </cell>
        </row>
        <row r="14">
          <cell r="D14" t="str">
            <v>0822</v>
          </cell>
        </row>
        <row r="15">
          <cell r="D15" t="str">
            <v>0813</v>
          </cell>
        </row>
        <row r="16">
          <cell r="D16" t="str">
            <v>0815</v>
          </cell>
        </row>
        <row r="17">
          <cell r="D17" t="str">
            <v>0819</v>
          </cell>
        </row>
        <row r="18">
          <cell r="D18" t="str">
            <v>0821</v>
          </cell>
        </row>
        <row r="19">
          <cell r="D19" t="str">
            <v>1403</v>
          </cell>
        </row>
        <row r="20">
          <cell r="D20" t="str">
            <v>1404</v>
          </cell>
        </row>
        <row r="21">
          <cell r="D21" t="str">
            <v>0703</v>
          </cell>
        </row>
        <row r="22">
          <cell r="D22" t="str">
            <v>1408</v>
          </cell>
        </row>
        <row r="23">
          <cell r="D23" t="str">
            <v>1409</v>
          </cell>
        </row>
        <row r="24">
          <cell r="D24" t="str">
            <v>1412</v>
          </cell>
        </row>
        <row r="25">
          <cell r="D25" t="str">
            <v>1413</v>
          </cell>
        </row>
        <row r="26">
          <cell r="D26" t="str">
            <v>1414</v>
          </cell>
        </row>
        <row r="27">
          <cell r="D27" t="str">
            <v>1415</v>
          </cell>
        </row>
        <row r="28">
          <cell r="D28" t="str">
            <v>1418</v>
          </cell>
        </row>
        <row r="29">
          <cell r="D29" t="str">
            <v>1201</v>
          </cell>
        </row>
        <row r="30">
          <cell r="D30" t="str">
            <v>1206</v>
          </cell>
        </row>
        <row r="31">
          <cell r="D31" t="str">
            <v>1207</v>
          </cell>
        </row>
        <row r="32">
          <cell r="D32" t="str">
            <v>1209</v>
          </cell>
        </row>
        <row r="33">
          <cell r="D33" t="str">
            <v>1217</v>
          </cell>
        </row>
        <row r="34">
          <cell r="D34" t="str">
            <v>1010</v>
          </cell>
        </row>
        <row r="35">
          <cell r="D35" t="str">
            <v>1011</v>
          </cell>
        </row>
        <row r="36">
          <cell r="D36" t="str">
            <v>0203</v>
          </cell>
        </row>
        <row r="37">
          <cell r="D37" t="str">
            <v>0305</v>
          </cell>
        </row>
        <row r="38">
          <cell r="D38" t="str">
            <v>0315</v>
          </cell>
        </row>
        <row r="39">
          <cell r="D39" t="str">
            <v>1102</v>
          </cell>
        </row>
        <row r="40">
          <cell r="D40" t="str">
            <v>1107</v>
          </cell>
        </row>
        <row r="41">
          <cell r="D41" t="str">
            <v>1108</v>
          </cell>
        </row>
        <row r="42">
          <cell r="D42" t="str">
            <v>1110</v>
          </cell>
        </row>
        <row r="43">
          <cell r="D43" t="str">
            <v>1114</v>
          </cell>
        </row>
        <row r="44">
          <cell r="D44" t="str">
            <v>1117</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Raúl Ecay" refreshedDate="40875.066685185186" createdVersion="3" refreshedVersion="3" minRefreshableVersion="3" recordCount="263">
  <cacheSource type="worksheet">
    <worksheetSource ref="A1:Z264" sheet="General"/>
  </cacheSource>
  <cacheFields count="26">
    <cacheField name="Departamento" numFmtId="0">
      <sharedItems containsBlank="1"/>
    </cacheField>
    <cacheField name="Municipalidad" numFmtId="0">
      <sharedItems containsBlank="1" count="257">
        <s v="AHUACHAPAN"/>
        <s v="APANECA"/>
        <s v="ATIQUIZAYA"/>
        <s v="CONCEPCION DE ATACO"/>
        <s v="EL REFUGIO"/>
        <s v="GUAYMANGO"/>
        <s v="JUJUTLA"/>
        <s v="SAN FRANCISCO MENENDEZ"/>
        <s v="SAN LORENZO"/>
        <s v="SAN PEDRO PUXTLA"/>
        <s v="TACUBA"/>
        <s v="TURIN"/>
        <s v="CANDELARIA DE LA FRONTERA"/>
        <s v="COATEPEQUE"/>
        <s v="CHALCHUAPA"/>
        <s v="EL CONGO"/>
        <s v="EL PORVENIR"/>
        <s v="MASAHUAT"/>
        <s v="METAPAN"/>
        <s v="SAN ANTONIO PAJONAL"/>
        <s v="SAN SEBASTIAN SALITRILLO"/>
        <s v="SANTA ANA"/>
        <s v="SANTA ROSA GUACHIPILIN"/>
        <s v="SANTIAGO DE LA FRONTERA"/>
        <s v="TEXISTEPEQUE"/>
        <s v="ACAJUTLA"/>
        <s v="ARMENIA"/>
        <s v="CALUCO"/>
        <s v="CUISNAHUAT"/>
        <s v="SANTA ISABEL ISHUATAN"/>
        <s v="IZALCO"/>
        <s v="JUAYUA"/>
        <s v="NAHUIZALCO"/>
        <s v="NAHULINGO"/>
        <s v="SALCOATITAN"/>
        <s v="SAN ANTONIO DEL MONTE"/>
        <s v="SAN JULIAN"/>
        <s v="SANTA CATARINA MASAHUAT"/>
        <s v="SANTO DOMINGO DE GUZMAN"/>
        <s v="SONSONATE"/>
        <s v="SONZACATE"/>
        <s v="AGUA CALIENTE"/>
        <s v="ARCATAO"/>
        <s v="AZACUALPA"/>
        <s v="CITALA"/>
        <s v="COMALAPA"/>
        <s v="CONCEPCION QUEZALTEPEQUE"/>
        <s v="CHALATENANGO"/>
        <s v="DULCE NOMBRE DE MARIA"/>
        <s v="EL CARRIZAL"/>
        <s v="EL PARAISO"/>
        <s v="LA LAGUNA"/>
        <s v="LA PALMA"/>
        <s v="LA REINA"/>
        <s v="LAS VUELTAS"/>
        <s v="NOMBRE DE JESUS"/>
        <s v="NUEVA CONCEPCION"/>
        <s v="NUEVA TRINIDAD"/>
        <s v="OJOS DE AGUA"/>
        <s v="POTONICO"/>
        <s v="SAN ANTONIO DE LA CRUZ"/>
        <s v="SAN ANTONIO LOS RANCHOS"/>
        <s v="SAN FERNANDO"/>
        <s v="SAN FRANCISCO LEMPA"/>
        <s v="SAN FRANCISCO MORAZAN"/>
        <s v="SAN IGNACIO"/>
        <s v="SAN ISIDRO LABRADOR"/>
        <s v="CANCASQUE"/>
        <s v="LAS FLORES"/>
        <s v="SAN LUIS DEL CARMEN"/>
        <s v="SAN MIGUEL DE MERCEDES"/>
        <s v="SAN RAFAEL"/>
        <s v="SANTA RITA"/>
        <s v="TEJUTLA"/>
        <s v="ANTIGUO CUSCATLAN"/>
        <s v="CIUDAD ARCE"/>
        <s v="COLON"/>
        <s v="COMASAGUA"/>
        <s v="CHILTIUPAN"/>
        <s v="HUIZUCAR"/>
        <s v="JAYAQUE"/>
        <s v="JICALAPA"/>
        <s v="LA LIBERTAD"/>
        <s v="NUEVO CUSCATLAN"/>
        <s v="SANTA TECLA"/>
        <s v="QUEZALTEPEQUE"/>
        <s v="SACACOYO"/>
        <s v="SAN JOSE VILLANUEVA"/>
        <s v="SAN JUAN OPICO"/>
        <s v="SAN MATIAS"/>
        <s v="SAN PABLO TACACHICO"/>
        <s v="TAMANIQUE"/>
        <s v="TALNIQUE"/>
        <s v="TEOTEPEQUE"/>
        <s v="TEPECOYO"/>
        <s v="ZARAGOZA"/>
        <s v="AGUILARES"/>
        <s v="APOPA"/>
        <s v="AYUTUXTEPEQUE"/>
        <s v="CUSCATANCINGO"/>
        <s v="EL PAISNAL"/>
        <s v="GUAZAPA"/>
        <s v="ILOPANGO"/>
        <s v="MEJICANOS"/>
        <s v="NEJAPA"/>
        <s v="PANCHIMALCO"/>
        <s v="ROSARIO DE MORA"/>
        <s v="SAN MARCOS"/>
        <s v="SAN MARTIN"/>
        <s v="SAN SALVADOR"/>
        <s v="SANTIAGO TEXACUANGOS"/>
        <s v="SANTO TOMAS"/>
        <s v="SOYAPANGO"/>
        <s v="TONACATEPEQUE"/>
        <s v="CIUDAD DELGADO"/>
        <s v="CANDELARIA"/>
        <s v="COJUTEPEQUE"/>
        <s v="EL CARMEN"/>
        <s v="EL ROSARIO"/>
        <s v="MONTE SAN JUAN"/>
        <s v="ORATORIO DE CONCEPCION"/>
        <s v="SAN BARTOLOME PERULAPIA"/>
        <s v="SAN CRISTOBAL"/>
        <s v="SAN JOSE GUAYABAL"/>
        <s v="SAN PEDRO PERULAPAN"/>
        <s v="SAN RAFAEL CEDROS"/>
        <s v="SAN RAMON"/>
        <s v="SANTA CRUZ ANALQUITO"/>
        <s v="SANTA CRUZ MICHAPA"/>
        <s v="SUCHITOTO"/>
        <s v="TENANCINGO"/>
        <s v="CUYULTITAN"/>
        <s v="JERUSALEN"/>
        <s v="MERCEDES LA CEIBA"/>
        <s v="OLOCUILTA"/>
        <s v="PARAISO DE OSORIO"/>
        <s v="SAN ANTONIO MASAHUAT"/>
        <s v="SAN EMIGDIO"/>
        <s v="SAN FRANCISCO CHINAMECA"/>
        <s v="SAN JUAN NONUALCO"/>
        <s v="SAN JUAN TALPA"/>
        <s v="SAN JUAN TEPEZONTES"/>
        <s v="SAN LUIS TALPA"/>
        <s v="SAN MIGUEL TEPEZONTES"/>
        <s v="SAN PEDRO MASAHUAT"/>
        <s v="SAN PEDRO NONUALCO"/>
        <s v="SAN RAFAEL OBRAJUELO"/>
        <s v="SANTA MARIA OSTUMA"/>
        <s v="SANTIAGO NONUALCO"/>
        <s v="TAPALHUACA"/>
        <s v="ZACATECOLUCA"/>
        <s v="SAN LUIS LA HERRADURA"/>
        <s v="CINQUERA"/>
        <s v="GUACOTECTI"/>
        <s v="ILOBASCO"/>
        <s v="JUTIAPA"/>
        <s v="SAN ISIDRO"/>
        <s v="SENSUNTEPEQUE"/>
        <s v="TEJUTEPEQUE"/>
        <s v="VICTORIA"/>
        <s v="DOLORES"/>
        <s v="APASTEPEQUE"/>
        <s v="GUADALUPE"/>
        <s v="SAN CAYETANO ISTEPEQUE"/>
        <s v="SANTA CLARA"/>
        <s v="SANTO DOMINGO"/>
        <s v="SAN ESTEBAN CATARINA"/>
        <s v="SAN ILDEFONSO"/>
        <s v="SAN SEBASTIAN"/>
        <s v="SAN VICENTE"/>
        <s v="TECOLUCA"/>
        <s v="TEPETITAN"/>
        <s v="VERAPAZ"/>
        <s v="ALEGRIA"/>
        <s v="BERLIN"/>
        <s v="CALIFORNIA"/>
        <s v="CONCEPCION BATRES"/>
        <s v="EL TRIUNFO"/>
        <s v="EREGUAYQUIN"/>
        <s v="ESTANZUELAS"/>
        <s v="JIQUILISCO"/>
        <s v="JUCUAPA"/>
        <s v="JUCUARAN"/>
        <s v="MERCEDES UMAÑA"/>
        <s v="NUEVA GRANADA"/>
        <s v="OZATLAN"/>
        <s v="PUERTO EL TRIUNFO"/>
        <s v="SAN AGUSTIN"/>
        <s v="SAN BUENA VENTURA"/>
        <s v="SAN DIONISIO"/>
        <s v="SANTA ELENA"/>
        <s v="SAN FRANCISCO JAVIER"/>
        <s v="SANTA MARIA"/>
        <s v="SANTIAGO DE MARIA"/>
        <s v="TECAPAN"/>
        <s v="USULUTAN"/>
        <s v="CAROLINA"/>
        <s v="CIUDAD BARRIOS"/>
        <s v="COMACARAN"/>
        <s v="CHAPELTIQUE"/>
        <s v="CHINAMECA"/>
        <s v="CHIRILAGUA"/>
        <s v="EL TRANSITO"/>
        <s v="LOLOTIQUE"/>
        <s v="MONCAGUA"/>
        <s v="NUEVA GUADALUPE"/>
        <s v="NUEVO EDEN DE SAN JUAN"/>
        <s v="QUELEPA"/>
        <s v="SAN ANTONIO"/>
        <s v="SAN GERARDO"/>
        <s v="SAN JORGE"/>
        <s v="SAN LUIS DE LA REINA"/>
        <s v="SAN MIGUEL"/>
        <s v="SAN RAFAEL ORIENTE"/>
        <s v="SESORI"/>
        <s v="ULUAZAPA"/>
        <s v="ARAMBALA"/>
        <s v="CACAOPERA"/>
        <s v="CORINTO"/>
        <s v="CHILANGA"/>
        <s v="DELICIAS DE CONCEPCION"/>
        <s v="EL DIVISADERO"/>
        <s v="GUALOCOCTI"/>
        <s v="GUATAJIAGUA"/>
        <s v="JOATECA"/>
        <s v="JOCOAITIQUE"/>
        <s v="JOCORO"/>
        <s v="LOLOTIQUILLO"/>
        <s v="MEANGUERA"/>
        <s v="OSCICALA"/>
        <s v="PERQUIN"/>
        <s v="SAN CARLOS"/>
        <s v="SAN FRANCISCO GOTERA"/>
        <s v="SAN SIMON"/>
        <s v="SENSEMBRA"/>
        <s v="SOCIEDAD"/>
        <s v="TOROLA"/>
        <s v="YAMABAL"/>
        <s v="YOLOAIQUIN"/>
        <s v="ANAMOROS"/>
        <s v="BOLIVAR"/>
        <s v="CONCEPCION DE ORIENTE"/>
        <s v="CONCHAGUA"/>
        <s v="EL SAUCE"/>
        <s v="INTIPUCA"/>
        <s v="LA UNION"/>
        <s v="LISLIQUE"/>
        <s v="MEANGUERA DEL GOLFO"/>
        <s v="NUEVA ESPARTA"/>
        <s v="PASAQUINA"/>
        <s v="POLOROS"/>
        <s v="SAN ALEJO"/>
        <s v="SAN JOSE"/>
        <s v="SANTA ROSA DE LIMA"/>
        <s v="YAYANTIQUE"/>
        <s v="YUCUAIQUIN"/>
        <m/>
      </sharedItems>
    </cacheField>
    <cacheField name="Cod" numFmtId="0">
      <sharedItems containsBlank="1"/>
    </cacheField>
    <cacheField name="Levantamientos Realizados" numFmtId="0">
      <sharedItems containsBlank="1" containsMixedTypes="1" containsNumber="1" containsInteger="1" minValue="1" maxValue="28"/>
    </cacheField>
    <cacheField name="Vivienda Destruida  Albergues" numFmtId="0">
      <sharedItems containsBlank="1" containsMixedTypes="1" containsNumber="1" containsInteger="1" minValue="0" maxValue="88"/>
    </cacheField>
    <cacheField name="Vivienda Dañada  Albergues" numFmtId="0">
      <sharedItems containsBlank="1" containsMixedTypes="1" containsNumber="1" containsInteger="1" minValue="0" maxValue="185"/>
    </cacheField>
    <cacheField name="Vivienda En Riesgo  Albergues" numFmtId="0">
      <sharedItems containsBlank="1" containsMixedTypes="1" containsNumber="1" containsInteger="1" minValue="0" maxValue="2049"/>
    </cacheField>
    <cacheField name="Riesgo + Dañado  Albergues" numFmtId="0">
      <sharedItems containsBlank="1" containsMixedTypes="1" containsNumber="1" containsInteger="1" minValue="0" maxValue="2049"/>
    </cacheField>
    <cacheField name="Levantamientos Realizados VMVDU" numFmtId="0">
      <sharedItems containsBlank="1" containsMixedTypes="1" containsNumber="1" containsInteger="1" minValue="1" maxValue="28"/>
    </cacheField>
    <cacheField name="Vivienda Destruida  VMVDU" numFmtId="0">
      <sharedItems containsBlank="1" containsMixedTypes="1" containsNumber="1" containsInteger="1" minValue="0" maxValue="195"/>
    </cacheField>
    <cacheField name="Vivienda Dañada  VMVDU" numFmtId="0">
      <sharedItems containsBlank="1" containsMixedTypes="1" containsNumber="1" containsInteger="1" minValue="0" maxValue="185"/>
    </cacheField>
    <cacheField name="Vivienda En Riesgo  VMVDU" numFmtId="0">
      <sharedItems containsBlank="1" containsMixedTypes="1" containsNumber="1" containsInteger="1" minValue="0" maxValue="2049"/>
    </cacheField>
    <cacheField name="Riesgo + Dañado  VMVDU" numFmtId="0">
      <sharedItems containsBlank="1" containsMixedTypes="1" containsNumber="1" containsInteger="1" minValue="0" maxValue="2049"/>
    </cacheField>
    <cacheField name="Levantamientos Realizados  Asistencia" numFmtId="0">
      <sharedItems containsBlank="1" containsMixedTypes="1" containsNumber="1" containsInteger="1" minValue="1" maxValue="35"/>
    </cacheField>
    <cacheField name="Vivienda Destruida  Asistencia" numFmtId="0">
      <sharedItems containsBlank="1" containsMixedTypes="1" containsNumber="1" containsInteger="1" minValue="0" maxValue="189"/>
    </cacheField>
    <cacheField name="Vivienda Dañada   Asistencia" numFmtId="0">
      <sharedItems containsBlank="1" containsMixedTypes="1" containsNumber="1" containsInteger="1" minValue="0" maxValue="675"/>
    </cacheField>
    <cacheField name="Levantamientos Realizados Instituciones" numFmtId="0">
      <sharedItems containsBlank="1" containsMixedTypes="1" containsNumber="1" containsInteger="1" minValue="1" maxValue="25"/>
    </cacheField>
    <cacheField name="Vivienda Destruida  Instituciones" numFmtId="0">
      <sharedItems containsBlank="1" containsMixedTypes="1" containsNumber="1" containsInteger="1" minValue="0" maxValue="99"/>
    </cacheField>
    <cacheField name="Vivienda Dañada  Instituciones" numFmtId="0">
      <sharedItems containsBlank="1" containsMixedTypes="1" containsNumber="1" containsInteger="1" minValue="0" maxValue="511"/>
    </cacheField>
    <cacheField name="Evaluado" numFmtId="0">
      <sharedItems containsBlank="1" count="100">
        <s v="0101"/>
        <s v="0102"/>
        <e v="#N/A"/>
        <s v="0104"/>
        <s v="0107"/>
        <s v="0108"/>
        <s v="0109"/>
        <s v="0110"/>
        <s v="0111"/>
        <s v="0202"/>
        <s v="0203"/>
        <s v="0204"/>
        <s v="0205"/>
        <s v="0207"/>
        <s v="0209"/>
        <s v="0210"/>
        <s v="0301"/>
        <s v="0302"/>
        <s v="0303"/>
        <s v="0304"/>
        <s v="0307"/>
        <s v="0308"/>
        <s v="0309"/>
        <s v="0310"/>
        <s v="0312"/>
        <s v="0315"/>
        <s v="0409"/>
        <s v="0410"/>
        <s v="0422"/>
        <s v="0433"/>
        <s v="0501"/>
        <s v="0502"/>
        <s v="0504"/>
        <s v="0506"/>
        <s v="0507"/>
        <s v="0508"/>
        <s v="0509"/>
        <s v="0511"/>
        <s v="0512"/>
        <s v="0513"/>
        <s v="0514"/>
        <s v="0515"/>
        <s v="0518"/>
        <s v="0519"/>
        <s v="0520"/>
        <s v="0521"/>
        <s v="0602"/>
        <s v="0603"/>
        <s v="0605"/>
        <s v="0607"/>
        <s v="0608"/>
        <s v="0610"/>
        <s v="0611"/>
        <s v="0613"/>
        <s v="0614"/>
        <s v="0615"/>
        <s v="0616"/>
        <s v="0619"/>
        <s v="0702"/>
        <s v="0703"/>
        <s v="0707"/>
        <s v="0715"/>
        <s v="0805"/>
        <s v="0810"/>
        <s v="0813"/>
        <s v="0815"/>
        <s v="0816"/>
        <s v="0818"/>
        <s v="0819"/>
        <s v="0821"/>
        <s v="0822"/>
        <s v="0903"/>
        <s v="0906"/>
        <s v="0909"/>
        <s v="1002"/>
        <s v="1003"/>
        <s v="1010"/>
        <s v="1011"/>
        <s v="1102"/>
        <s v="1103"/>
        <s v="1104"/>
        <s v="1108"/>
        <s v="1110"/>
        <s v="1113"/>
        <s v="1114"/>
        <s v="1117"/>
        <s v="1118"/>
        <s v="1122"/>
        <s v="1123"/>
        <s v="1201"/>
        <s v="1202"/>
        <s v="1206"/>
        <s v="1209"/>
        <s v="1217"/>
        <s v="1302"/>
        <s v="1306"/>
        <s v="1404"/>
        <s v="1408"/>
        <s v="1418"/>
        <m/>
      </sharedItems>
    </cacheField>
    <cacheField name="Evaluado Albergues" numFmtId="0">
      <sharedItems containsBlank="1" count="74">
        <s v="0101"/>
        <s v="0102"/>
        <e v="#N/A"/>
        <s v="0104"/>
        <s v="0107"/>
        <s v="0108"/>
        <s v="0110"/>
        <s v="0111"/>
        <s v="0202"/>
        <s v="0203"/>
        <s v="0204"/>
        <s v="0205"/>
        <s v="0207"/>
        <s v="0209"/>
        <s v="0210"/>
        <s v="0301"/>
        <s v="0302"/>
        <s v="0303"/>
        <s v="0304"/>
        <s v="0307"/>
        <s v="0308"/>
        <s v="0309"/>
        <s v="0310"/>
        <s v="0312"/>
        <s v="0315"/>
        <s v="0409"/>
        <s v="0502"/>
        <s v="0507"/>
        <s v="0508"/>
        <s v="0511"/>
        <s v="0513"/>
        <s v="0515"/>
        <s v="0602"/>
        <s v="0603"/>
        <s v="0605"/>
        <s v="0607"/>
        <s v="0608"/>
        <s v="0610"/>
        <s v="0611"/>
        <s v="0613"/>
        <s v="0614"/>
        <s v="0616"/>
        <s v="0619"/>
        <s v="0703"/>
        <s v="0813"/>
        <s v="0815"/>
        <s v="0816"/>
        <s v="0818"/>
        <s v="0819"/>
        <s v="0821"/>
        <s v="0822"/>
        <s v="1002"/>
        <s v="1003"/>
        <s v="1011"/>
        <s v="1102"/>
        <s v="1103"/>
        <s v="1104"/>
        <s v="1108"/>
        <s v="1110"/>
        <s v="1114"/>
        <s v="1117"/>
        <s v="1118"/>
        <s v="1122"/>
        <s v="1201"/>
        <s v="1202"/>
        <s v="1206"/>
        <s v="1209"/>
        <s v="1217"/>
        <s v="1302"/>
        <s v="1306"/>
        <s v="1404"/>
        <s v="1408"/>
        <s v="1418"/>
        <m/>
      </sharedItems>
    </cacheField>
    <cacheField name="Evaluado VMVDU" numFmtId="0">
      <sharedItems containsBlank="1" count="74">
        <s v="0101"/>
        <s v="0102"/>
        <e v="#N/A"/>
        <s v="0107"/>
        <s v="0108"/>
        <s v="0110"/>
        <s v="0111"/>
        <s v="0202"/>
        <s v="0203"/>
        <s v="0204"/>
        <s v="0205"/>
        <s v="0207"/>
        <s v="0209"/>
        <s v="0210"/>
        <s v="0301"/>
        <s v="0302"/>
        <s v="0303"/>
        <s v="0304"/>
        <s v="0307"/>
        <s v="0308"/>
        <s v="0309"/>
        <s v="0310"/>
        <s v="0312"/>
        <s v="0315"/>
        <s v="0409"/>
        <s v="0502"/>
        <s v="0507"/>
        <s v="0508"/>
        <s v="0509"/>
        <s v="0511"/>
        <s v="0513"/>
        <s v="0515"/>
        <s v="0602"/>
        <s v="0603"/>
        <s v="0605"/>
        <s v="0607"/>
        <s v="0608"/>
        <s v="0610"/>
        <s v="0611"/>
        <s v="0613"/>
        <s v="0614"/>
        <s v="0616"/>
        <s v="0619"/>
        <s v="0703"/>
        <s v="0813"/>
        <s v="0815"/>
        <s v="0816"/>
        <s v="0818"/>
        <s v="0819"/>
        <s v="0821"/>
        <s v="0822"/>
        <s v="1002"/>
        <s v="1003"/>
        <s v="1011"/>
        <s v="1102"/>
        <s v="1103"/>
        <s v="1104"/>
        <s v="1108"/>
        <s v="1110"/>
        <s v="1114"/>
        <s v="1117"/>
        <s v="1118"/>
        <s v="1122"/>
        <s v="1201"/>
        <s v="1202"/>
        <s v="1206"/>
        <s v="1209"/>
        <s v="1217"/>
        <s v="1302"/>
        <s v="1306"/>
        <s v="1404"/>
        <s v="1408"/>
        <s v="1418"/>
        <m/>
      </sharedItems>
    </cacheField>
    <cacheField name="Evaluado Asistencia" numFmtId="0">
      <sharedItems containsBlank="1" count="44">
        <e v="#N/A"/>
        <s v="0107"/>
        <s v="0108"/>
        <s v="0302"/>
        <s v="0303"/>
        <s v="0308"/>
        <s v="0312"/>
        <s v="0409"/>
        <s v="0410"/>
        <s v="0422"/>
        <s v="0433"/>
        <s v="0501"/>
        <s v="0502"/>
        <s v="0504"/>
        <s v="0506"/>
        <s v="0508"/>
        <s v="0509"/>
        <s v="0512"/>
        <s v="0515"/>
        <s v="0518"/>
        <s v="0520"/>
        <s v="0610"/>
        <s v="0615"/>
        <s v="0616"/>
        <s v="0702"/>
        <s v="0703"/>
        <s v="0810"/>
        <s v="0819"/>
        <s v="0821"/>
        <s v="0822"/>
        <s v="0903"/>
        <s v="0906"/>
        <s v="0909"/>
        <s v="1010"/>
        <s v="1011"/>
        <s v="1102"/>
        <s v="1104"/>
        <s v="1108"/>
        <s v="1113"/>
        <s v="1117"/>
        <s v="1123"/>
        <s v="1206"/>
        <s v="1217"/>
        <m/>
      </sharedItems>
    </cacheField>
    <cacheField name="Evaluado Instituciones" numFmtId="0">
      <sharedItems containsBlank="1" count="29">
        <e v="#N/A"/>
        <s v="0108"/>
        <s v="0109"/>
        <s v="0207"/>
        <s v="0301"/>
        <s v="0302"/>
        <s v="0303"/>
        <s v="0312"/>
        <s v="0315"/>
        <s v="0409"/>
        <s v="0502"/>
        <s v="0504"/>
        <s v="0507"/>
        <s v="0509"/>
        <s v="0513"/>
        <s v="0514"/>
        <s v="0515"/>
        <s v="0519"/>
        <s v="0521"/>
        <s v="0707"/>
        <s v="0715"/>
        <s v="0805"/>
        <s v="0810"/>
        <s v="0815"/>
        <s v="0818"/>
        <s v="1102"/>
        <s v="1117"/>
        <m/>
        <s v="1123" u="1"/>
      </sharedItems>
    </cacheField>
    <cacheField name="Mas Afectado" numFmtId="0">
      <sharedItems containsBlank="1" count="45">
        <s v="0101"/>
        <e v="#N/A"/>
        <s v="0107"/>
        <s v="0108"/>
        <s v="0111"/>
        <s v="0203"/>
        <s v="0305"/>
        <s v="0315"/>
        <s v="0502"/>
        <s v="0504"/>
        <s v="0505"/>
        <s v="0509"/>
        <s v="0518"/>
        <s v="0702"/>
        <s v="0703"/>
        <s v="0715"/>
        <s v="0813"/>
        <s v="0815"/>
        <s v="0819"/>
        <s v="0821"/>
        <s v="0822"/>
        <s v="0906"/>
        <s v="1010"/>
        <s v="1011"/>
        <s v="1102"/>
        <s v="1107"/>
        <s v="1108"/>
        <s v="1110"/>
        <s v="1114"/>
        <s v="1117"/>
        <s v="1201"/>
        <s v="1206"/>
        <s v="1207"/>
        <s v="1209"/>
        <s v="1217"/>
        <s v="1403"/>
        <s v="1404"/>
        <s v="1408"/>
        <s v="1409"/>
        <s v="1412"/>
        <s v="1413"/>
        <s v="1414"/>
        <s v="1415"/>
        <s v="1418"/>
        <m/>
      </sharedItems>
    </cacheField>
    <cacheField name="Diferencial Albergue-VMVDU" numFmtId="0">
      <sharedItems containsBlank="1" containsMixedTypes="1" containsNumber="1" containsInteger="1" minValue="-13" maxValue="167" count="11">
        <n v="0"/>
        <e v="#N/A"/>
        <n v="8"/>
        <n v="-5"/>
        <n v="-1"/>
        <n v="76"/>
        <n v="167"/>
        <n v="-13"/>
        <n v="1"/>
        <n v="28"/>
        <m/>
      </sharedItems>
    </cacheField>
  </cacheFields>
</pivotCacheDefinition>
</file>

<file path=xl/pivotCache/pivotCacheDefinition2.xml><?xml version="1.0" encoding="utf-8"?>
<pivotCacheDefinition xmlns="http://schemas.openxmlformats.org/spreadsheetml/2006/main" xmlns:r="http://schemas.openxmlformats.org/officeDocument/2006/relationships" r:id="rId1" refreshedBy="Raúl Ecay" refreshedDate="40878.055809490739" createdVersion="3" refreshedVersion="3" minRefreshableVersion="3" recordCount="96">
  <cacheSource type="worksheet">
    <worksheetSource ref="A1:H97" sheet="Evaluaciones de Daños GIS"/>
  </cacheSource>
  <cacheFields count="8">
    <cacheField name="Municipalidades" numFmtId="0">
      <sharedItems/>
    </cacheField>
    <cacheField name="MUNCOD" numFmtId="0">
      <sharedItems containsSemiMixedTypes="0" containsString="0" containsNumber="1" containsInteger="1" minValue="101" maxValue="1418"/>
    </cacheField>
    <cacheField name="DEPCOD" numFmtId="1">
      <sharedItems/>
    </cacheField>
    <cacheField name="Departamento" numFmtId="0">
      <sharedItems count="14">
        <s v="SONSONATE"/>
        <s v="USULUTAN"/>
        <s v="SAN MIGUEL"/>
        <s v="LA LIBERTAD"/>
        <s v="CUSCATLAN"/>
        <s v="CABAÑAS"/>
        <s v="CHALATENANGO"/>
        <s v="AHUACHAPAN"/>
        <s v="SAN SALVADOR"/>
        <s v="LA PAZ"/>
        <s v="SAN VICENTE"/>
        <s v="MORAZAN"/>
        <s v="SANTA ANA"/>
        <s v="LA UNION"/>
      </sharedItems>
    </cacheField>
    <cacheField name="Levantamientos" numFmtId="0">
      <sharedItems containsSemiMixedTypes="0" containsString="0" containsNumber="1" containsInteger="1" minValue="1" maxValue="35"/>
    </cacheField>
    <cacheField name="# Viviendas Destruida" numFmtId="0">
      <sharedItems containsSemiMixedTypes="0" containsString="0" containsNumber="1" containsInteger="1" minValue="0" maxValue="195"/>
    </cacheField>
    <cacheField name="# Viviendas Dañada" numFmtId="0">
      <sharedItems containsSemiMixedTypes="0" containsString="0" containsNumber="1" containsInteger="1" minValue="0" maxValue="675"/>
    </cacheField>
    <cacheField name="# Viviendas Afectadas" numFmtId="0">
      <sharedItems containsSemiMixedTypes="0" containsString="0" containsNumber="1" containsInteger="1" minValue="0" maxValue="864"/>
    </cacheField>
  </cacheFields>
</pivotCacheDefinition>
</file>

<file path=xl/pivotCache/pivotCacheDefinition3.xml><?xml version="1.0" encoding="utf-8"?>
<pivotCacheDefinition xmlns="http://schemas.openxmlformats.org/spreadsheetml/2006/main" xmlns:r="http://schemas.openxmlformats.org/officeDocument/2006/relationships" r:id="rId1" refreshedBy="Raúl Ecay" refreshedDate="40879.084433217591" createdVersion="3" refreshedVersion="3" minRefreshableVersion="3" recordCount="262">
  <cacheSource type="worksheet">
    <worksheetSource ref="A1:Z263" sheet="General"/>
  </cacheSource>
  <cacheFields count="26">
    <cacheField name="Departamento" numFmtId="0">
      <sharedItems/>
    </cacheField>
    <cacheField name="Municipalidad" numFmtId="0">
      <sharedItems count="256">
        <s v="AHUACHAPAN"/>
        <s v="APANECA"/>
        <s v="ATIQUIZAYA"/>
        <s v="CONCEPCION DE ATACO"/>
        <s v="EL REFUGIO"/>
        <s v="GUAYMANGO"/>
        <s v="JUJUTLA"/>
        <s v="SAN FRANCISCO MENENDEZ"/>
        <s v="SAN LORENZO"/>
        <s v="SAN PEDRO PUXTLA"/>
        <s v="TACUBA"/>
        <s v="TURIN"/>
        <s v="CANDELARIA DE LA FRONTERA"/>
        <s v="COATEPEQUE"/>
        <s v="CHALCHUAPA"/>
        <s v="EL CONGO"/>
        <s v="EL PORVENIR"/>
        <s v="MASAHUAT"/>
        <s v="METAPAN"/>
        <s v="SAN ANTONIO PAJONAL"/>
        <s v="SAN SEBASTIAN SALITRILLO"/>
        <s v="SANTA ANA"/>
        <s v="SANTA ROSA GUACHIPILIN"/>
        <s v="SANTIAGO DE LA FRONTERA"/>
        <s v="TEXISTEPEQUE"/>
        <s v="ACAJUTLA"/>
        <s v="ARMENIA"/>
        <s v="CALUCO"/>
        <s v="CUISNAHUAT"/>
        <s v="SANTA ISABEL ISHUATAN"/>
        <s v="IZALCO"/>
        <s v="JUAYUA"/>
        <s v="NAHUIZALCO"/>
        <s v="NAHULINGO"/>
        <s v="SALCOATITAN"/>
        <s v="SAN ANTONIO DEL MONTE"/>
        <s v="SAN JULIAN"/>
        <s v="SANTA CATARINA MASAHUAT"/>
        <s v="SANTO DOMINGO DE GUZMAN"/>
        <s v="SONSONATE"/>
        <s v="SONZACATE"/>
        <s v="AGUA CALIENTE"/>
        <s v="ARCATAO"/>
        <s v="AZACUALPA"/>
        <s v="CITALA"/>
        <s v="COMALAPA"/>
        <s v="CONCEPCION QUEZALTEPEQUE"/>
        <s v="CHALATENANGO"/>
        <s v="DULCE NOMBRE DE MARIA"/>
        <s v="EL CARRIZAL"/>
        <s v="EL PARAISO"/>
        <s v="LA LAGUNA"/>
        <s v="LA PALMA"/>
        <s v="LA REINA"/>
        <s v="LAS VUELTAS"/>
        <s v="NOMBRE DE JESUS"/>
        <s v="NUEVA CONCEPCION"/>
        <s v="NUEVA TRINIDAD"/>
        <s v="OJOS DE AGUA"/>
        <s v="POTONICO"/>
        <s v="SAN ANTONIO DE LA CRUZ"/>
        <s v="SAN ANTONIO LOS RANCHOS"/>
        <s v="SAN FERNANDO"/>
        <s v="SAN FRANCISCO LEMPA"/>
        <s v="SAN FRANCISCO MORAZAN"/>
        <s v="SAN IGNACIO"/>
        <s v="SAN ISIDRO LABRADOR"/>
        <s v="CANCASQUE"/>
        <s v="LAS FLORES"/>
        <s v="SAN LUIS DEL CARMEN"/>
        <s v="SAN MIGUEL DE MERCEDES"/>
        <s v="SAN RAFAEL"/>
        <s v="SANTA RITA"/>
        <s v="TEJUTLA"/>
        <s v="ANTIGUO CUSCATLAN"/>
        <s v="CIUDAD ARCE"/>
        <s v="COLON"/>
        <s v="COMASAGUA"/>
        <s v="CHILTIUPAN"/>
        <s v="HUIZUCAR"/>
        <s v="JAYAQUE"/>
        <s v="JICALAPA"/>
        <s v="LA LIBERTAD"/>
        <s v="NUEVO CUSCATLAN"/>
        <s v="SANTA TECLA"/>
        <s v="QUEZALTEPEQUE"/>
        <s v="SACACOYO"/>
        <s v="SAN JOSE VILLANUEVA"/>
        <s v="SAN JUAN OPICO"/>
        <s v="SAN MATIAS"/>
        <s v="SAN PABLO TACACHICO"/>
        <s v="TAMANIQUE"/>
        <s v="TALNIQUE"/>
        <s v="TEOTEPEQUE"/>
        <s v="TEPECOYO"/>
        <s v="ZARAGOZA"/>
        <s v="AGUILARES"/>
        <s v="APOPA"/>
        <s v="AYUTUXTEPEQUE"/>
        <s v="CUSCATANCINGO"/>
        <s v="EL PAISNAL"/>
        <s v="GUAZAPA"/>
        <s v="ILOPANGO"/>
        <s v="MEJICANOS"/>
        <s v="NEJAPA"/>
        <s v="PANCHIMALCO"/>
        <s v="ROSARIO DE MORA"/>
        <s v="SAN MARCOS"/>
        <s v="SAN MARTIN"/>
        <s v="SAN SALVADOR"/>
        <s v="SANTIAGO TEXACUANGOS"/>
        <s v="SANTO TOMAS"/>
        <s v="SOYAPANGO"/>
        <s v="TONACATEPEQUE"/>
        <s v="CIUDAD DELGADO"/>
        <s v="CANDELARIA"/>
        <s v="COJUTEPEQUE"/>
        <s v="EL CARMEN"/>
        <s v="EL ROSARIO"/>
        <s v="MONTE SAN JUAN"/>
        <s v="ORATORIO DE CONCEPCION"/>
        <s v="SAN BARTOLOME PERULAPIA"/>
        <s v="SAN CRISTOBAL"/>
        <s v="SAN JOSE GUAYABAL"/>
        <s v="SAN PEDRO PERULAPAN"/>
        <s v="SAN RAFAEL CEDROS"/>
        <s v="SAN RAMON"/>
        <s v="SANTA CRUZ ANALQUITO"/>
        <s v="SANTA CRUZ MICHAPA"/>
        <s v="SUCHITOTO"/>
        <s v="TENANCINGO"/>
        <s v="CUYULTITAN"/>
        <s v="JERUSALEN"/>
        <s v="MERCEDES LA CEIBA"/>
        <s v="OLOCUILTA"/>
        <s v="PARAISO DE OSORIO"/>
        <s v="SAN ANTONIO MASAHUAT"/>
        <s v="SAN EMIGDIO"/>
        <s v="SAN FRANCISCO CHINAMECA"/>
        <s v="SAN JUAN NONUALCO"/>
        <s v="SAN JUAN TALPA"/>
        <s v="SAN JUAN TEPEZONTES"/>
        <s v="SAN LUIS TALPA"/>
        <s v="SAN MIGUEL TEPEZONTES"/>
        <s v="SAN PEDRO MASAHUAT"/>
        <s v="SAN PEDRO NONUALCO"/>
        <s v="SAN RAFAEL OBRAJUELO"/>
        <s v="SANTA MARIA OSTUMA"/>
        <s v="SANTIAGO NONUALCO"/>
        <s v="TAPALHUACA"/>
        <s v="ZACATECOLUCA"/>
        <s v="SAN LUIS LA HERRADURA"/>
        <s v="CINQUERA"/>
        <s v="GUACOTECTI"/>
        <s v="ILOBASCO"/>
        <s v="JUTIAPA"/>
        <s v="SAN ISIDRO"/>
        <s v="SENSUNTEPEQUE"/>
        <s v="TEJUTEPEQUE"/>
        <s v="VICTORIA"/>
        <s v="DOLORES"/>
        <s v="APASTEPEQUE"/>
        <s v="GUADALUPE"/>
        <s v="SAN CAYETANO ISTEPEQUE"/>
        <s v="SANTA CLARA"/>
        <s v="SANTO DOMINGO"/>
        <s v="SAN ESTEBAN CATARINA"/>
        <s v="SAN ILDEFONSO"/>
        <s v="SAN SEBASTIAN"/>
        <s v="SAN VICENTE"/>
        <s v="TECOLUCA"/>
        <s v="TEPETITAN"/>
        <s v="VERAPAZ"/>
        <s v="ALEGRIA"/>
        <s v="BERLIN"/>
        <s v="CALIFORNIA"/>
        <s v="CONCEPCION BATRES"/>
        <s v="EL TRIUNFO"/>
        <s v="EREGUAYQUIN"/>
        <s v="ESTANZUELAS"/>
        <s v="JIQUILISCO"/>
        <s v="JUCUAPA"/>
        <s v="JUCUARAN"/>
        <s v="MERCEDES UMAÑA"/>
        <s v="NUEVA GRANADA"/>
        <s v="OZATLAN"/>
        <s v="PUERTO EL TRIUNFO"/>
        <s v="SAN AGUSTIN"/>
        <s v="SAN BUENA VENTURA"/>
        <s v="SAN DIONISIO"/>
        <s v="SANTA ELENA"/>
        <s v="SAN FRANCISCO JAVIER"/>
        <s v="SANTA MARIA"/>
        <s v="SANTIAGO DE MARIA"/>
        <s v="TECAPAN"/>
        <s v="USULUTAN"/>
        <s v="CAROLINA"/>
        <s v="CIUDAD BARRIOS"/>
        <s v="COMACARAN"/>
        <s v="CHAPELTIQUE"/>
        <s v="CHINAMECA"/>
        <s v="CHIRILAGUA"/>
        <s v="EL TRANSITO"/>
        <s v="LOLOTIQUE"/>
        <s v="MONCAGUA"/>
        <s v="NUEVA GUADALUPE"/>
        <s v="NUEVO EDEN DE SAN JUAN"/>
        <s v="QUELEPA"/>
        <s v="SAN ANTONIO"/>
        <s v="SAN GERARDO"/>
        <s v="SAN JORGE"/>
        <s v="SAN LUIS DE LA REINA"/>
        <s v="SAN MIGUEL"/>
        <s v="SAN RAFAEL ORIENTE"/>
        <s v="SESORI"/>
        <s v="ULUAZAPA"/>
        <s v="ARAMBALA"/>
        <s v="CACAOPERA"/>
        <s v="CORINTO"/>
        <s v="CHILANGA"/>
        <s v="DELICIAS DE CONCEPCION"/>
        <s v="EL DIVISADERO"/>
        <s v="GUALOCOCTI"/>
        <s v="GUATAJIAGUA"/>
        <s v="JOATECA"/>
        <s v="JOCOAITIQUE"/>
        <s v="JOCORO"/>
        <s v="LOLOTIQUILLO"/>
        <s v="MEANGUERA"/>
        <s v="OSCICALA"/>
        <s v="PERQUIN"/>
        <s v="SAN CARLOS"/>
        <s v="SAN FRANCISCO GOTERA"/>
        <s v="SAN SIMON"/>
        <s v="SENSEMBRA"/>
        <s v="SOCIEDAD"/>
        <s v="TOROLA"/>
        <s v="YAMABAL"/>
        <s v="YOLOAIQUIN"/>
        <s v="ANAMOROS"/>
        <s v="BOLIVAR"/>
        <s v="CONCEPCION DE ORIENTE"/>
        <s v="CONCHAGUA"/>
        <s v="EL SAUCE"/>
        <s v="INTIPUCA"/>
        <s v="LA UNION"/>
        <s v="LISLIQUE"/>
        <s v="MEANGUERA DEL GOLFO"/>
        <s v="NUEVA ESPARTA"/>
        <s v="PASAQUINA"/>
        <s v="POLOROS"/>
        <s v="SAN ALEJO"/>
        <s v="SAN JOSE"/>
        <s v="SANTA ROSA DE LIMA"/>
        <s v="YAYANTIQUE"/>
        <s v="YUCUAIQUIN"/>
      </sharedItems>
    </cacheField>
    <cacheField name="Cod" numFmtId="165">
      <sharedItems count="262">
        <s v="0101"/>
        <s v="0102"/>
        <s v="0103"/>
        <s v="0104"/>
        <s v="0105"/>
        <s v="0106"/>
        <s v="0107"/>
        <s v="0108"/>
        <s v="0109"/>
        <s v="0110"/>
        <s v="0111"/>
        <s v="0112"/>
        <s v="0201"/>
        <s v="0202"/>
        <s v="0203"/>
        <s v="0204"/>
        <s v="0205"/>
        <s v="0206"/>
        <s v="0207"/>
        <s v="0208"/>
        <s v="0209"/>
        <s v="0210"/>
        <s v="0211"/>
        <s v="0212"/>
        <s v="0213"/>
        <s v="0301"/>
        <s v="0302"/>
        <s v="0303"/>
        <s v="0304"/>
        <s v="0305"/>
        <s v="0306"/>
        <s v="0307"/>
        <s v="0308"/>
        <s v="0309"/>
        <s v="0310"/>
        <s v="0311"/>
        <s v="0312"/>
        <s v="0313"/>
        <s v="0314"/>
        <s v="0315"/>
        <s v="0316"/>
        <s v="0401"/>
        <s v="0402"/>
        <s v="0403"/>
        <s v="0404"/>
        <s v="0405"/>
        <s v="0406"/>
        <s v="0407"/>
        <s v="0408"/>
        <s v="0409"/>
        <s v="0410"/>
        <s v="0411"/>
        <s v="0412"/>
        <s v="0413"/>
        <s v="0414"/>
        <s v="0415"/>
        <s v="0416"/>
        <s v="0417"/>
        <s v="0418"/>
        <s v="0419"/>
        <s v="0420"/>
        <s v="0421"/>
        <s v="0422"/>
        <s v="0423"/>
        <s v="0424"/>
        <s v="0425"/>
        <s v="0426"/>
        <s v="0427"/>
        <s v="0428"/>
        <s v="0429"/>
        <s v="0430"/>
        <s v="0431"/>
        <s v="0432"/>
        <s v="0433"/>
        <s v="0501"/>
        <s v="0502"/>
        <s v="0503"/>
        <s v="0504"/>
        <s v="0505"/>
        <s v="0506"/>
        <s v="0507"/>
        <s v="0508"/>
        <s v="0509"/>
        <s v="0510"/>
        <s v="0511"/>
        <s v="0512"/>
        <s v="0513"/>
        <s v="0514"/>
        <s v="0515"/>
        <s v="0516"/>
        <s v="0517"/>
        <s v="0518"/>
        <s v="0519"/>
        <s v="0520"/>
        <s v="0521"/>
        <s v="0522"/>
        <s v="0601"/>
        <s v="0602"/>
        <s v="0603"/>
        <s v="0604"/>
        <s v="0605"/>
        <s v="0606"/>
        <s v="0607"/>
        <s v="0608"/>
        <s v="0609"/>
        <s v="0610"/>
        <s v="0611"/>
        <s v="0612"/>
        <s v="0613"/>
        <s v="0614"/>
        <s v="0615"/>
        <s v="0616"/>
        <s v="0617"/>
        <s v="0618"/>
        <s v="0619"/>
        <s v="0701"/>
        <s v="0702"/>
        <s v="0703"/>
        <s v="0704"/>
        <s v="0705"/>
        <s v="0706"/>
        <s v="0707"/>
        <s v="0708"/>
        <s v="0709"/>
        <s v="0710"/>
        <s v="0711"/>
        <s v="0712"/>
        <s v="0713"/>
        <s v="0714"/>
        <s v="0715"/>
        <s v="0716"/>
        <s v="0801"/>
        <s v="0802"/>
        <s v="0803"/>
        <s v="0804"/>
        <s v="0805"/>
        <s v="0806"/>
        <s v="0807"/>
        <s v="0808"/>
        <s v="0809"/>
        <s v="0810"/>
        <s v="0811"/>
        <s v="0812"/>
        <s v="0813"/>
        <s v="0814"/>
        <s v="0815"/>
        <s v="0816"/>
        <s v="0817"/>
        <s v="0818"/>
        <s v="0819"/>
        <s v="0820"/>
        <s v="0821"/>
        <s v="0822"/>
        <s v="0901"/>
        <s v="0902"/>
        <s v="0903"/>
        <s v="0904"/>
        <s v="0905"/>
        <s v="0906"/>
        <s v="0907"/>
        <s v="0908"/>
        <s v="0909"/>
        <s v="1001"/>
        <s v="1002"/>
        <s v="1003"/>
        <s v="1004"/>
        <s v="1005"/>
        <s v="1006"/>
        <s v="1007"/>
        <s v="1008"/>
        <s v="1009"/>
        <s v="1010"/>
        <s v="1011"/>
        <s v="1012"/>
        <s v="1013"/>
        <s v="1101"/>
        <s v="1102"/>
        <s v="1103"/>
        <s v="1104"/>
        <s v="1105"/>
        <s v="1106"/>
        <s v="1107"/>
        <s v="1108"/>
        <s v="1109"/>
        <s v="1110"/>
        <s v="1111"/>
        <s v="1112"/>
        <s v="1113"/>
        <s v="1114"/>
        <s v="1115"/>
        <s v="1116"/>
        <s v="1117"/>
        <s v="1118"/>
        <s v="1119"/>
        <s v="1120"/>
        <s v="1121"/>
        <s v="1122"/>
        <s v="1123"/>
        <s v="1201"/>
        <s v="1202"/>
        <s v="1203"/>
        <s v="1204"/>
        <s v="1205"/>
        <s v="1206"/>
        <s v="1207"/>
        <s v="1208"/>
        <s v="1209"/>
        <s v="1210"/>
        <s v="1211"/>
        <s v="1212"/>
        <s v="1213"/>
        <s v="1214"/>
        <s v="1215"/>
        <s v="1216"/>
        <s v="1217"/>
        <s v="1218"/>
        <s v="1219"/>
        <s v="1220"/>
        <s v="1301"/>
        <s v="1302"/>
        <s v="1303"/>
        <s v="1304"/>
        <s v="1305"/>
        <s v="1306"/>
        <s v="1307"/>
        <s v="1308"/>
        <s v="1309"/>
        <s v="1310"/>
        <s v="1311"/>
        <s v="1312"/>
        <s v="1313"/>
        <s v="1314"/>
        <s v="1315"/>
        <s v="1316"/>
        <s v="1317"/>
        <s v="1318"/>
        <s v="1319"/>
        <s v="1320"/>
        <s v="1321"/>
        <s v="1322"/>
        <s v="1323"/>
        <s v="1324"/>
        <s v="1325"/>
        <s v="1326"/>
        <s v="1401"/>
        <s v="1402"/>
        <s v="1403"/>
        <s v="1404"/>
        <s v="1405"/>
        <s v="1406"/>
        <s v="1407"/>
        <s v="1408"/>
        <s v="1409"/>
        <s v="1410"/>
        <s v="1411"/>
        <s v="1412"/>
        <s v="1413"/>
        <s v="1414"/>
        <s v="1415"/>
        <s v="1416"/>
        <s v="1417"/>
        <s v="1418"/>
      </sharedItems>
    </cacheField>
    <cacheField name="Levantamientos Realizados" numFmtId="0">
      <sharedItems containsMixedTypes="1" containsNumber="1" containsInteger="1" minValue="1" maxValue="28"/>
    </cacheField>
    <cacheField name="Vivienda Destruida  Albergues" numFmtId="0">
      <sharedItems containsMixedTypes="1" containsNumber="1" containsInteger="1" minValue="0" maxValue="88"/>
    </cacheField>
    <cacheField name="Vivienda Dañada  Albergues" numFmtId="0">
      <sharedItems containsMixedTypes="1" containsNumber="1" containsInteger="1" minValue="0" maxValue="185"/>
    </cacheField>
    <cacheField name="Vivienda En Riesgo  Albergues" numFmtId="0">
      <sharedItems containsMixedTypes="1" containsNumber="1" containsInteger="1" minValue="0" maxValue="2049"/>
    </cacheField>
    <cacheField name="Riesgo + Dañado  Albergues" numFmtId="0">
      <sharedItems containsMixedTypes="1" containsNumber="1" containsInteger="1" minValue="0" maxValue="2049"/>
    </cacheField>
    <cacheField name="Levantamientos Realizados VMVDU" numFmtId="0">
      <sharedItems containsMixedTypes="1" containsNumber="1" containsInteger="1" minValue="1" maxValue="28"/>
    </cacheField>
    <cacheField name="Vivienda Destruida  VMVDU" numFmtId="0">
      <sharedItems containsMixedTypes="1" containsNumber="1" containsInteger="1" minValue="0" maxValue="195"/>
    </cacheField>
    <cacheField name="Vivienda Dañada  VMVDU" numFmtId="0">
      <sharedItems containsMixedTypes="1" containsNumber="1" containsInteger="1" minValue="0" maxValue="185"/>
    </cacheField>
    <cacheField name="Vivienda En Riesgo  VMVDU" numFmtId="0">
      <sharedItems containsMixedTypes="1" containsNumber="1" containsInteger="1" minValue="0" maxValue="2049"/>
    </cacheField>
    <cacheField name="Riesgo + Dañado  VMVDU" numFmtId="0">
      <sharedItems containsMixedTypes="1" containsNumber="1" containsInteger="1" minValue="0" maxValue="2049"/>
    </cacheField>
    <cacheField name="Levantamientos Realizados  Asistencia" numFmtId="0">
      <sharedItems containsMixedTypes="1" containsNumber="1" containsInteger="1" minValue="1" maxValue="35"/>
    </cacheField>
    <cacheField name="Vivienda Destruida  Asistencia" numFmtId="0">
      <sharedItems containsMixedTypes="1" containsNumber="1" containsInteger="1" minValue="0" maxValue="189"/>
    </cacheField>
    <cacheField name="Vivienda Dañada   Asistencia" numFmtId="0">
      <sharedItems containsMixedTypes="1" containsNumber="1" containsInteger="1" minValue="0" maxValue="675"/>
    </cacheField>
    <cacheField name="Levantamientos Realizados Instituciones" numFmtId="0">
      <sharedItems containsMixedTypes="1" containsNumber="1" containsInteger="1" minValue="1" maxValue="25"/>
    </cacheField>
    <cacheField name="Vivienda Destruida  Instituciones" numFmtId="0">
      <sharedItems containsMixedTypes="1" containsNumber="1" containsInteger="1" minValue="0" maxValue="99"/>
    </cacheField>
    <cacheField name="Vivienda Dañada  Instituciones" numFmtId="0">
      <sharedItems containsMixedTypes="1" containsNumber="1" containsInteger="1" minValue="0" maxValue="511"/>
    </cacheField>
    <cacheField name="Evaluado" numFmtId="0">
      <sharedItems count="99">
        <s v="0101"/>
        <s v="0102"/>
        <e v="#N/A"/>
        <s v="0104"/>
        <s v="0107"/>
        <s v="0108"/>
        <s v="0109"/>
        <s v="0110"/>
        <s v="0111"/>
        <s v="0202"/>
        <s v="0203"/>
        <s v="0204"/>
        <s v="0205"/>
        <s v="0207"/>
        <s v="0209"/>
        <s v="0210"/>
        <s v="0301"/>
        <s v="0302"/>
        <s v="0303"/>
        <s v="0304"/>
        <s v="0307"/>
        <s v="0308"/>
        <s v="0309"/>
        <s v="0310"/>
        <s v="0312"/>
        <s v="0315"/>
        <s v="0409"/>
        <s v="0410"/>
        <s v="0422"/>
        <s v="0433"/>
        <s v="0501"/>
        <s v="0502"/>
        <s v="0504"/>
        <s v="0506"/>
        <s v="0507"/>
        <s v="0508"/>
        <s v="0509"/>
        <s v="0511"/>
        <s v="0512"/>
        <s v="0513"/>
        <s v="0514"/>
        <s v="0515"/>
        <s v="0518"/>
        <s v="0519"/>
        <s v="0520"/>
        <s v="0521"/>
        <s v="0602"/>
        <s v="0603"/>
        <s v="0605"/>
        <s v="0607"/>
        <s v="0608"/>
        <s v="0610"/>
        <s v="0611"/>
        <s v="0613"/>
        <s v="0614"/>
        <s v="0615"/>
        <s v="0616"/>
        <s v="0619"/>
        <s v="0702"/>
        <s v="0703"/>
        <s v="0707"/>
        <s v="0715"/>
        <s v="0805"/>
        <s v="0810"/>
        <s v="0813"/>
        <s v="0815"/>
        <s v="0816"/>
        <s v="0818"/>
        <s v="0819"/>
        <s v="0821"/>
        <s v="0822"/>
        <s v="0903"/>
        <s v="0906"/>
        <s v="0909"/>
        <s v="1002"/>
        <s v="1003"/>
        <s v="1010"/>
        <s v="1011"/>
        <s v="1102"/>
        <s v="1103"/>
        <s v="1104"/>
        <s v="1108"/>
        <s v="1110"/>
        <s v="1113"/>
        <s v="1114"/>
        <s v="1117"/>
        <s v="1118"/>
        <s v="1122"/>
        <s v="1123"/>
        <s v="1201"/>
        <s v="1202"/>
        <s v="1206"/>
        <s v="1209"/>
        <s v="1217"/>
        <s v="1302"/>
        <s v="1306"/>
        <s v="1404"/>
        <s v="1408"/>
        <s v="1418"/>
      </sharedItems>
    </cacheField>
    <cacheField name="Evaluado Albergues" numFmtId="0">
      <sharedItems/>
    </cacheField>
    <cacheField name="Evaluado VMVDU" numFmtId="0">
      <sharedItems/>
    </cacheField>
    <cacheField name="Evaluado Asistencia" numFmtId="0">
      <sharedItems/>
    </cacheField>
    <cacheField name="Evaluado Instituciones" numFmtId="0">
      <sharedItems/>
    </cacheField>
    <cacheField name="Mas Afectado" numFmtId="0">
      <sharedItems count="44">
        <s v="0101"/>
        <e v="#N/A"/>
        <s v="0107"/>
        <s v="0108"/>
        <s v="0111"/>
        <s v="0203"/>
        <s v="0305"/>
        <s v="0315"/>
        <s v="0502"/>
        <s v="0504"/>
        <s v="0505"/>
        <s v="0509"/>
        <s v="0518"/>
        <s v="0702"/>
        <s v="0703"/>
        <s v="0715"/>
        <s v="0813"/>
        <s v="0815"/>
        <s v="0819"/>
        <s v="0821"/>
        <s v="0822"/>
        <s v="0906"/>
        <s v="1010"/>
        <s v="1011"/>
        <s v="1102"/>
        <s v="1107"/>
        <s v="1108"/>
        <s v="1110"/>
        <s v="1114"/>
        <s v="1117"/>
        <s v="1201"/>
        <s v="1206"/>
        <s v="1207"/>
        <s v="1209"/>
        <s v="1217"/>
        <s v="1403"/>
        <s v="1404"/>
        <s v="1408"/>
        <s v="1409"/>
        <s v="1412"/>
        <s v="1413"/>
        <s v="1414"/>
        <s v="1415"/>
        <s v="1418"/>
      </sharedItems>
    </cacheField>
    <cacheField name="Diferencial Albergue-VMVDU" numFmtId="0">
      <sharedItems containsMixedTypes="1" containsNumber="1" containsInteger="1" minValue="-13" maxValue="167"/>
    </cacheField>
  </cacheFields>
</pivotCacheDefinition>
</file>

<file path=xl/pivotCache/pivotCacheRecords1.xml><?xml version="1.0" encoding="utf-8"?>
<pivotCacheRecords xmlns="http://schemas.openxmlformats.org/spreadsheetml/2006/main" xmlns:r="http://schemas.openxmlformats.org/officeDocument/2006/relationships" count="263">
  <r>
    <s v="AHUACHAPAN"/>
    <x v="0"/>
    <s v="0101"/>
    <n v="3"/>
    <n v="6"/>
    <n v="30"/>
    <n v="0"/>
    <n v="30"/>
    <n v="3"/>
    <n v="6"/>
    <n v="30"/>
    <n v="0"/>
    <n v="30"/>
    <e v="#N/A"/>
    <e v="#N/A"/>
    <e v="#N/A"/>
    <e v="#N/A"/>
    <e v="#N/A"/>
    <e v="#N/A"/>
    <x v="0"/>
    <x v="0"/>
    <x v="0"/>
    <x v="0"/>
    <x v="0"/>
    <x v="0"/>
    <x v="0"/>
  </r>
  <r>
    <s v="AHUACHAPAN"/>
    <x v="1"/>
    <s v="0102"/>
    <n v="1"/>
    <n v="0"/>
    <n v="4"/>
    <n v="0"/>
    <n v="4"/>
    <n v="1"/>
    <n v="0"/>
    <n v="4"/>
    <n v="0"/>
    <n v="4"/>
    <e v="#N/A"/>
    <e v="#N/A"/>
    <e v="#N/A"/>
    <e v="#N/A"/>
    <e v="#N/A"/>
    <e v="#N/A"/>
    <x v="1"/>
    <x v="1"/>
    <x v="1"/>
    <x v="0"/>
    <x v="0"/>
    <x v="1"/>
    <x v="0"/>
  </r>
  <r>
    <s v="AHUACHAPAN"/>
    <x v="2"/>
    <s v="0103"/>
    <e v="#N/A"/>
    <e v="#N/A"/>
    <e v="#N/A"/>
    <e v="#N/A"/>
    <e v="#N/A"/>
    <e v="#N/A"/>
    <e v="#N/A"/>
    <e v="#N/A"/>
    <e v="#N/A"/>
    <e v="#N/A"/>
    <e v="#N/A"/>
    <e v="#N/A"/>
    <e v="#N/A"/>
    <e v="#N/A"/>
    <e v="#N/A"/>
    <e v="#N/A"/>
    <x v="2"/>
    <x v="2"/>
    <x v="2"/>
    <x v="0"/>
    <x v="0"/>
    <x v="1"/>
    <x v="1"/>
  </r>
  <r>
    <s v="AHUACHAPAN"/>
    <x v="3"/>
    <s v="0104"/>
    <n v="1"/>
    <n v="2"/>
    <n v="20"/>
    <n v="44"/>
    <n v="64"/>
    <e v="#N/A"/>
    <e v="#N/A"/>
    <e v="#N/A"/>
    <e v="#N/A"/>
    <e v="#N/A"/>
    <e v="#N/A"/>
    <e v="#N/A"/>
    <e v="#N/A"/>
    <e v="#N/A"/>
    <e v="#N/A"/>
    <e v="#N/A"/>
    <x v="3"/>
    <x v="3"/>
    <x v="2"/>
    <x v="0"/>
    <x v="0"/>
    <x v="1"/>
    <x v="1"/>
  </r>
  <r>
    <s v="AHUACHAPAN"/>
    <x v="4"/>
    <s v="0105"/>
    <e v="#N/A"/>
    <e v="#N/A"/>
    <e v="#N/A"/>
    <e v="#N/A"/>
    <e v="#N/A"/>
    <e v="#N/A"/>
    <e v="#N/A"/>
    <e v="#N/A"/>
    <e v="#N/A"/>
    <e v="#N/A"/>
    <e v="#N/A"/>
    <e v="#N/A"/>
    <e v="#N/A"/>
    <e v="#N/A"/>
    <e v="#N/A"/>
    <e v="#N/A"/>
    <x v="2"/>
    <x v="2"/>
    <x v="2"/>
    <x v="0"/>
    <x v="0"/>
    <x v="1"/>
    <x v="1"/>
  </r>
  <r>
    <s v="AHUACHAPAN"/>
    <x v="5"/>
    <s v="0106"/>
    <e v="#N/A"/>
    <e v="#N/A"/>
    <e v="#N/A"/>
    <e v="#N/A"/>
    <e v="#N/A"/>
    <e v="#N/A"/>
    <e v="#N/A"/>
    <e v="#N/A"/>
    <e v="#N/A"/>
    <e v="#N/A"/>
    <e v="#N/A"/>
    <e v="#N/A"/>
    <e v="#N/A"/>
    <e v="#N/A"/>
    <e v="#N/A"/>
    <e v="#N/A"/>
    <x v="2"/>
    <x v="2"/>
    <x v="2"/>
    <x v="0"/>
    <x v="0"/>
    <x v="1"/>
    <x v="1"/>
  </r>
  <r>
    <s v="AHUACHAPAN"/>
    <x v="6"/>
    <s v="0107"/>
    <n v="1"/>
    <n v="4"/>
    <n v="8"/>
    <n v="0"/>
    <n v="8"/>
    <n v="1"/>
    <n v="4"/>
    <n v="8"/>
    <n v="0"/>
    <n v="8"/>
    <n v="2"/>
    <n v="5"/>
    <n v="16"/>
    <e v="#N/A"/>
    <e v="#N/A"/>
    <e v="#N/A"/>
    <x v="4"/>
    <x v="4"/>
    <x v="3"/>
    <x v="1"/>
    <x v="0"/>
    <x v="2"/>
    <x v="0"/>
  </r>
  <r>
    <s v="AHUACHAPAN"/>
    <x v="7"/>
    <s v="0108"/>
    <n v="5"/>
    <n v="28"/>
    <n v="142"/>
    <n v="518"/>
    <n v="660"/>
    <n v="5"/>
    <n v="28"/>
    <n v="142"/>
    <n v="518"/>
    <n v="660"/>
    <n v="29"/>
    <n v="57"/>
    <n v="511"/>
    <n v="2"/>
    <n v="9"/>
    <n v="0"/>
    <x v="5"/>
    <x v="5"/>
    <x v="4"/>
    <x v="2"/>
    <x v="1"/>
    <x v="3"/>
    <x v="0"/>
  </r>
  <r>
    <s v="AHUACHAPAN"/>
    <x v="8"/>
    <s v="0109"/>
    <e v="#N/A"/>
    <e v="#N/A"/>
    <e v="#N/A"/>
    <e v="#N/A"/>
    <e v="#N/A"/>
    <e v="#N/A"/>
    <e v="#N/A"/>
    <e v="#N/A"/>
    <e v="#N/A"/>
    <e v="#N/A"/>
    <e v="#N/A"/>
    <e v="#N/A"/>
    <e v="#N/A"/>
    <n v="1"/>
    <n v="5"/>
    <n v="12"/>
    <x v="6"/>
    <x v="2"/>
    <x v="2"/>
    <x v="0"/>
    <x v="2"/>
    <x v="1"/>
    <x v="1"/>
  </r>
  <r>
    <s v="AHUACHAPAN"/>
    <x v="9"/>
    <s v="0110"/>
    <n v="2"/>
    <n v="2"/>
    <n v="18"/>
    <n v="3"/>
    <n v="21"/>
    <n v="2"/>
    <n v="2"/>
    <n v="18"/>
    <n v="3"/>
    <n v="21"/>
    <e v="#N/A"/>
    <e v="#N/A"/>
    <e v="#N/A"/>
    <e v="#N/A"/>
    <e v="#N/A"/>
    <e v="#N/A"/>
    <x v="7"/>
    <x v="6"/>
    <x v="5"/>
    <x v="0"/>
    <x v="0"/>
    <x v="1"/>
    <x v="0"/>
  </r>
  <r>
    <s v="AHUACHAPAN"/>
    <x v="10"/>
    <s v="0111"/>
    <n v="1"/>
    <n v="0"/>
    <n v="3"/>
    <n v="5"/>
    <n v="8"/>
    <n v="1"/>
    <n v="0"/>
    <n v="3"/>
    <n v="5"/>
    <n v="8"/>
    <e v="#N/A"/>
    <e v="#N/A"/>
    <e v="#N/A"/>
    <e v="#N/A"/>
    <e v="#N/A"/>
    <e v="#N/A"/>
    <x v="8"/>
    <x v="7"/>
    <x v="6"/>
    <x v="0"/>
    <x v="0"/>
    <x v="4"/>
    <x v="0"/>
  </r>
  <r>
    <s v="AHUACHAPAN"/>
    <x v="11"/>
    <s v="0112"/>
    <e v="#N/A"/>
    <e v="#N/A"/>
    <e v="#N/A"/>
    <e v="#N/A"/>
    <e v="#N/A"/>
    <e v="#N/A"/>
    <e v="#N/A"/>
    <e v="#N/A"/>
    <e v="#N/A"/>
    <e v="#N/A"/>
    <e v="#N/A"/>
    <e v="#N/A"/>
    <e v="#N/A"/>
    <e v="#N/A"/>
    <e v="#N/A"/>
    <e v="#N/A"/>
    <x v="2"/>
    <x v="2"/>
    <x v="2"/>
    <x v="0"/>
    <x v="0"/>
    <x v="1"/>
    <x v="1"/>
  </r>
  <r>
    <s v="SANTA ANA"/>
    <x v="12"/>
    <s v="0201"/>
    <e v="#N/A"/>
    <e v="#N/A"/>
    <e v="#N/A"/>
    <e v="#N/A"/>
    <e v="#N/A"/>
    <e v="#N/A"/>
    <e v="#N/A"/>
    <e v="#N/A"/>
    <e v="#N/A"/>
    <e v="#N/A"/>
    <e v="#N/A"/>
    <e v="#N/A"/>
    <e v="#N/A"/>
    <e v="#N/A"/>
    <e v="#N/A"/>
    <e v="#N/A"/>
    <x v="2"/>
    <x v="2"/>
    <x v="2"/>
    <x v="0"/>
    <x v="0"/>
    <x v="1"/>
    <x v="1"/>
  </r>
  <r>
    <s v="SANTA ANA"/>
    <x v="13"/>
    <s v="0202"/>
    <n v="5"/>
    <n v="22"/>
    <n v="53"/>
    <n v="69"/>
    <n v="122"/>
    <n v="5"/>
    <n v="22"/>
    <n v="53"/>
    <n v="69"/>
    <n v="122"/>
    <e v="#N/A"/>
    <e v="#N/A"/>
    <e v="#N/A"/>
    <e v="#N/A"/>
    <e v="#N/A"/>
    <e v="#N/A"/>
    <x v="9"/>
    <x v="8"/>
    <x v="7"/>
    <x v="0"/>
    <x v="0"/>
    <x v="1"/>
    <x v="0"/>
  </r>
  <r>
    <s v="SANTA ANA"/>
    <x v="14"/>
    <s v="0203"/>
    <n v="2"/>
    <n v="11"/>
    <n v="55"/>
    <n v="34"/>
    <n v="89"/>
    <n v="5"/>
    <n v="11"/>
    <n v="55"/>
    <n v="34"/>
    <n v="89"/>
    <e v="#N/A"/>
    <e v="#N/A"/>
    <e v="#N/A"/>
    <e v="#N/A"/>
    <e v="#N/A"/>
    <e v="#N/A"/>
    <x v="10"/>
    <x v="9"/>
    <x v="8"/>
    <x v="0"/>
    <x v="0"/>
    <x v="5"/>
    <x v="0"/>
  </r>
  <r>
    <s v="SANTA ANA"/>
    <x v="15"/>
    <s v="0204"/>
    <n v="1"/>
    <n v="3"/>
    <n v="0"/>
    <n v="0"/>
    <n v="0"/>
    <n v="1"/>
    <n v="3"/>
    <n v="0"/>
    <n v="0"/>
    <n v="0"/>
    <e v="#N/A"/>
    <e v="#N/A"/>
    <e v="#N/A"/>
    <e v="#N/A"/>
    <e v="#N/A"/>
    <e v="#N/A"/>
    <x v="11"/>
    <x v="10"/>
    <x v="9"/>
    <x v="0"/>
    <x v="0"/>
    <x v="1"/>
    <x v="0"/>
  </r>
  <r>
    <s v="SANTA ANA"/>
    <x v="16"/>
    <s v="0205"/>
    <n v="1"/>
    <n v="2"/>
    <n v="0"/>
    <n v="0"/>
    <n v="0"/>
    <n v="1"/>
    <n v="2"/>
    <n v="0"/>
    <n v="0"/>
    <n v="0"/>
    <e v="#N/A"/>
    <e v="#N/A"/>
    <e v="#N/A"/>
    <e v="#N/A"/>
    <e v="#N/A"/>
    <e v="#N/A"/>
    <x v="12"/>
    <x v="11"/>
    <x v="10"/>
    <x v="0"/>
    <x v="0"/>
    <x v="1"/>
    <x v="0"/>
  </r>
  <r>
    <s v="SANTA ANA"/>
    <x v="17"/>
    <s v="0206"/>
    <e v="#N/A"/>
    <e v="#N/A"/>
    <e v="#N/A"/>
    <e v="#N/A"/>
    <e v="#N/A"/>
    <e v="#N/A"/>
    <e v="#N/A"/>
    <e v="#N/A"/>
    <e v="#N/A"/>
    <e v="#N/A"/>
    <e v="#N/A"/>
    <e v="#N/A"/>
    <e v="#N/A"/>
    <e v="#N/A"/>
    <e v="#N/A"/>
    <e v="#N/A"/>
    <x v="2"/>
    <x v="2"/>
    <x v="2"/>
    <x v="0"/>
    <x v="0"/>
    <x v="1"/>
    <x v="1"/>
  </r>
  <r>
    <s v="SANTA ANA"/>
    <x v="18"/>
    <s v="0207"/>
    <n v="2"/>
    <n v="4"/>
    <n v="22"/>
    <n v="4"/>
    <n v="26"/>
    <n v="3"/>
    <n v="5"/>
    <n v="24"/>
    <n v="10"/>
    <n v="34"/>
    <e v="#N/A"/>
    <e v="#N/A"/>
    <e v="#N/A"/>
    <n v="5"/>
    <n v="60"/>
    <n v="29"/>
    <x v="13"/>
    <x v="12"/>
    <x v="11"/>
    <x v="0"/>
    <x v="3"/>
    <x v="1"/>
    <x v="2"/>
  </r>
  <r>
    <s v="SANTA ANA"/>
    <x v="19"/>
    <s v="0208"/>
    <e v="#N/A"/>
    <e v="#N/A"/>
    <e v="#N/A"/>
    <e v="#N/A"/>
    <e v="#N/A"/>
    <e v="#N/A"/>
    <e v="#N/A"/>
    <e v="#N/A"/>
    <e v="#N/A"/>
    <e v="#N/A"/>
    <e v="#N/A"/>
    <e v="#N/A"/>
    <e v="#N/A"/>
    <e v="#N/A"/>
    <e v="#N/A"/>
    <e v="#N/A"/>
    <x v="2"/>
    <x v="2"/>
    <x v="2"/>
    <x v="0"/>
    <x v="0"/>
    <x v="1"/>
    <x v="1"/>
  </r>
  <r>
    <s v="SANTA ANA"/>
    <x v="20"/>
    <s v="0209"/>
    <n v="1"/>
    <n v="1"/>
    <n v="2"/>
    <n v="6"/>
    <n v="8"/>
    <n v="2"/>
    <n v="11"/>
    <n v="7"/>
    <n v="9"/>
    <n v="16"/>
    <e v="#N/A"/>
    <e v="#N/A"/>
    <e v="#N/A"/>
    <e v="#N/A"/>
    <e v="#N/A"/>
    <e v="#N/A"/>
    <x v="14"/>
    <x v="13"/>
    <x v="12"/>
    <x v="0"/>
    <x v="0"/>
    <x v="1"/>
    <x v="2"/>
  </r>
  <r>
    <s v="SANTA ANA"/>
    <x v="21"/>
    <s v="0210"/>
    <n v="3"/>
    <n v="7"/>
    <n v="23"/>
    <n v="17"/>
    <n v="40"/>
    <n v="3"/>
    <n v="7"/>
    <n v="23"/>
    <n v="17"/>
    <n v="40"/>
    <e v="#N/A"/>
    <e v="#N/A"/>
    <e v="#N/A"/>
    <e v="#N/A"/>
    <e v="#N/A"/>
    <e v="#N/A"/>
    <x v="15"/>
    <x v="14"/>
    <x v="13"/>
    <x v="0"/>
    <x v="0"/>
    <x v="1"/>
    <x v="0"/>
  </r>
  <r>
    <s v="SANTA ANA"/>
    <x v="22"/>
    <s v="0211"/>
    <e v="#N/A"/>
    <e v="#N/A"/>
    <e v="#N/A"/>
    <e v="#N/A"/>
    <e v="#N/A"/>
    <e v="#N/A"/>
    <e v="#N/A"/>
    <e v="#N/A"/>
    <e v="#N/A"/>
    <e v="#N/A"/>
    <e v="#N/A"/>
    <e v="#N/A"/>
    <e v="#N/A"/>
    <e v="#N/A"/>
    <e v="#N/A"/>
    <e v="#N/A"/>
    <x v="2"/>
    <x v="2"/>
    <x v="2"/>
    <x v="0"/>
    <x v="0"/>
    <x v="1"/>
    <x v="1"/>
  </r>
  <r>
    <s v="SANTA ANA"/>
    <x v="23"/>
    <s v="0212"/>
    <e v="#N/A"/>
    <e v="#N/A"/>
    <e v="#N/A"/>
    <e v="#N/A"/>
    <e v="#N/A"/>
    <e v="#N/A"/>
    <e v="#N/A"/>
    <e v="#N/A"/>
    <e v="#N/A"/>
    <e v="#N/A"/>
    <e v="#N/A"/>
    <e v="#N/A"/>
    <e v="#N/A"/>
    <e v="#N/A"/>
    <e v="#N/A"/>
    <e v="#N/A"/>
    <x v="2"/>
    <x v="2"/>
    <x v="2"/>
    <x v="0"/>
    <x v="0"/>
    <x v="1"/>
    <x v="1"/>
  </r>
  <r>
    <s v="SANTA ANA"/>
    <x v="24"/>
    <s v="0213"/>
    <e v="#N/A"/>
    <e v="#N/A"/>
    <e v="#N/A"/>
    <e v="#N/A"/>
    <e v="#N/A"/>
    <e v="#N/A"/>
    <e v="#N/A"/>
    <e v="#N/A"/>
    <e v="#N/A"/>
    <e v="#N/A"/>
    <e v="#N/A"/>
    <e v="#N/A"/>
    <e v="#N/A"/>
    <e v="#N/A"/>
    <e v="#N/A"/>
    <e v="#N/A"/>
    <x v="2"/>
    <x v="2"/>
    <x v="2"/>
    <x v="0"/>
    <x v="0"/>
    <x v="1"/>
    <x v="1"/>
  </r>
  <r>
    <s v="SONSONATE"/>
    <x v="25"/>
    <s v="0301"/>
    <n v="8"/>
    <n v="6"/>
    <n v="173"/>
    <n v="308"/>
    <n v="481"/>
    <n v="8"/>
    <n v="6"/>
    <n v="173"/>
    <n v="308"/>
    <n v="481"/>
    <e v="#N/A"/>
    <e v="#N/A"/>
    <e v="#N/A"/>
    <n v="6"/>
    <n v="31"/>
    <n v="64"/>
    <x v="16"/>
    <x v="15"/>
    <x v="14"/>
    <x v="0"/>
    <x v="4"/>
    <x v="1"/>
    <x v="0"/>
  </r>
  <r>
    <s v="SONSONATE"/>
    <x v="26"/>
    <s v="0302"/>
    <n v="2"/>
    <n v="0"/>
    <n v="12"/>
    <n v="0"/>
    <n v="12"/>
    <n v="2"/>
    <n v="0"/>
    <n v="12"/>
    <n v="0"/>
    <n v="12"/>
    <n v="1"/>
    <n v="2"/>
    <n v="0"/>
    <n v="7"/>
    <n v="82"/>
    <n v="35"/>
    <x v="17"/>
    <x v="16"/>
    <x v="15"/>
    <x v="3"/>
    <x v="5"/>
    <x v="1"/>
    <x v="0"/>
  </r>
  <r>
    <s v="SONSONATE"/>
    <x v="27"/>
    <s v="0303"/>
    <n v="12"/>
    <n v="11"/>
    <n v="92"/>
    <n v="175"/>
    <n v="267"/>
    <n v="12"/>
    <n v="11"/>
    <n v="92"/>
    <n v="175"/>
    <n v="267"/>
    <n v="1"/>
    <n v="0"/>
    <n v="0"/>
    <n v="9"/>
    <n v="18"/>
    <n v="511"/>
    <x v="18"/>
    <x v="17"/>
    <x v="16"/>
    <x v="4"/>
    <x v="6"/>
    <x v="1"/>
    <x v="0"/>
  </r>
  <r>
    <s v="SONSONATE"/>
    <x v="28"/>
    <s v="0304"/>
    <n v="1"/>
    <n v="3"/>
    <n v="1"/>
    <n v="2"/>
    <n v="3"/>
    <n v="1"/>
    <n v="3"/>
    <n v="1"/>
    <n v="2"/>
    <n v="3"/>
    <e v="#N/A"/>
    <e v="#N/A"/>
    <e v="#N/A"/>
    <e v="#N/A"/>
    <e v="#N/A"/>
    <e v="#N/A"/>
    <x v="19"/>
    <x v="18"/>
    <x v="17"/>
    <x v="0"/>
    <x v="0"/>
    <x v="1"/>
    <x v="0"/>
  </r>
  <r>
    <s v="SONSONATE"/>
    <x v="29"/>
    <s v="0305"/>
    <e v="#N/A"/>
    <e v="#N/A"/>
    <e v="#N/A"/>
    <e v="#N/A"/>
    <e v="#N/A"/>
    <e v="#N/A"/>
    <e v="#N/A"/>
    <e v="#N/A"/>
    <e v="#N/A"/>
    <e v="#N/A"/>
    <e v="#N/A"/>
    <e v="#N/A"/>
    <e v="#N/A"/>
    <e v="#N/A"/>
    <e v="#N/A"/>
    <e v="#N/A"/>
    <x v="2"/>
    <x v="2"/>
    <x v="2"/>
    <x v="0"/>
    <x v="0"/>
    <x v="6"/>
    <x v="1"/>
  </r>
  <r>
    <s v="SONSONATE"/>
    <x v="30"/>
    <s v="0306"/>
    <e v="#N/A"/>
    <e v="#N/A"/>
    <e v="#N/A"/>
    <e v="#N/A"/>
    <e v="#N/A"/>
    <e v="#N/A"/>
    <e v="#N/A"/>
    <e v="#N/A"/>
    <e v="#N/A"/>
    <e v="#N/A"/>
    <e v="#N/A"/>
    <e v="#N/A"/>
    <e v="#N/A"/>
    <e v="#N/A"/>
    <e v="#N/A"/>
    <e v="#N/A"/>
    <x v="2"/>
    <x v="2"/>
    <x v="2"/>
    <x v="0"/>
    <x v="0"/>
    <x v="1"/>
    <x v="1"/>
  </r>
  <r>
    <s v="SONSONATE"/>
    <x v="31"/>
    <s v="0307"/>
    <n v="2"/>
    <n v="0"/>
    <n v="5"/>
    <n v="0"/>
    <n v="5"/>
    <n v="2"/>
    <n v="0"/>
    <n v="5"/>
    <n v="0"/>
    <n v="5"/>
    <e v="#N/A"/>
    <e v="#N/A"/>
    <e v="#N/A"/>
    <e v="#N/A"/>
    <e v="#N/A"/>
    <e v="#N/A"/>
    <x v="20"/>
    <x v="19"/>
    <x v="18"/>
    <x v="0"/>
    <x v="0"/>
    <x v="1"/>
    <x v="0"/>
  </r>
  <r>
    <s v="SONSONATE"/>
    <x v="32"/>
    <s v="0308"/>
    <n v="1"/>
    <n v="3"/>
    <n v="6"/>
    <n v="0"/>
    <n v="6"/>
    <n v="1"/>
    <n v="3"/>
    <n v="6"/>
    <n v="0"/>
    <n v="6"/>
    <n v="14"/>
    <n v="1"/>
    <n v="210"/>
    <e v="#N/A"/>
    <e v="#N/A"/>
    <e v="#N/A"/>
    <x v="21"/>
    <x v="20"/>
    <x v="19"/>
    <x v="5"/>
    <x v="0"/>
    <x v="1"/>
    <x v="0"/>
  </r>
  <r>
    <s v="SONSONATE"/>
    <x v="33"/>
    <s v="0309"/>
    <n v="3"/>
    <n v="4"/>
    <n v="14"/>
    <n v="33"/>
    <n v="47"/>
    <n v="3"/>
    <n v="4"/>
    <n v="14"/>
    <n v="33"/>
    <n v="47"/>
    <e v="#N/A"/>
    <e v="#N/A"/>
    <e v="#N/A"/>
    <e v="#N/A"/>
    <e v="#N/A"/>
    <e v="#N/A"/>
    <x v="22"/>
    <x v="21"/>
    <x v="20"/>
    <x v="0"/>
    <x v="0"/>
    <x v="1"/>
    <x v="0"/>
  </r>
  <r>
    <s v="SONSONATE"/>
    <x v="34"/>
    <s v="0310"/>
    <n v="1"/>
    <n v="0"/>
    <n v="5"/>
    <n v="0"/>
    <n v="5"/>
    <n v="1"/>
    <n v="0"/>
    <n v="5"/>
    <n v="0"/>
    <n v="5"/>
    <e v="#N/A"/>
    <e v="#N/A"/>
    <e v="#N/A"/>
    <e v="#N/A"/>
    <e v="#N/A"/>
    <e v="#N/A"/>
    <x v="23"/>
    <x v="22"/>
    <x v="21"/>
    <x v="0"/>
    <x v="0"/>
    <x v="1"/>
    <x v="0"/>
  </r>
  <r>
    <s v="SONSONATE"/>
    <x v="35"/>
    <s v="0311"/>
    <e v="#N/A"/>
    <e v="#N/A"/>
    <e v="#N/A"/>
    <e v="#N/A"/>
    <e v="#N/A"/>
    <e v="#N/A"/>
    <e v="#N/A"/>
    <e v="#N/A"/>
    <e v="#N/A"/>
    <e v="#N/A"/>
    <e v="#N/A"/>
    <e v="#N/A"/>
    <e v="#N/A"/>
    <e v="#N/A"/>
    <e v="#N/A"/>
    <e v="#N/A"/>
    <x v="2"/>
    <x v="2"/>
    <x v="2"/>
    <x v="0"/>
    <x v="0"/>
    <x v="1"/>
    <x v="1"/>
  </r>
  <r>
    <s v="SONSONATE"/>
    <x v="36"/>
    <s v="0312"/>
    <n v="12"/>
    <n v="27"/>
    <n v="185"/>
    <n v="51"/>
    <n v="236"/>
    <n v="12"/>
    <n v="27"/>
    <n v="185"/>
    <n v="51"/>
    <n v="236"/>
    <n v="27"/>
    <n v="189"/>
    <n v="675"/>
    <n v="25"/>
    <n v="31"/>
    <n v="148"/>
    <x v="24"/>
    <x v="23"/>
    <x v="22"/>
    <x v="6"/>
    <x v="7"/>
    <x v="1"/>
    <x v="0"/>
  </r>
  <r>
    <s v="SONSONATE"/>
    <x v="37"/>
    <s v="0313"/>
    <e v="#N/A"/>
    <e v="#N/A"/>
    <e v="#N/A"/>
    <e v="#N/A"/>
    <e v="#N/A"/>
    <e v="#N/A"/>
    <e v="#N/A"/>
    <e v="#N/A"/>
    <e v="#N/A"/>
    <e v="#N/A"/>
    <e v="#N/A"/>
    <e v="#N/A"/>
    <e v="#N/A"/>
    <e v="#N/A"/>
    <e v="#N/A"/>
    <e v="#N/A"/>
    <x v="2"/>
    <x v="2"/>
    <x v="2"/>
    <x v="0"/>
    <x v="0"/>
    <x v="1"/>
    <x v="1"/>
  </r>
  <r>
    <s v="SONSONATE"/>
    <x v="38"/>
    <s v="0314"/>
    <e v="#N/A"/>
    <e v="#N/A"/>
    <e v="#N/A"/>
    <e v="#N/A"/>
    <e v="#N/A"/>
    <e v="#N/A"/>
    <e v="#N/A"/>
    <e v="#N/A"/>
    <e v="#N/A"/>
    <e v="#N/A"/>
    <e v="#N/A"/>
    <e v="#N/A"/>
    <e v="#N/A"/>
    <e v="#N/A"/>
    <e v="#N/A"/>
    <e v="#N/A"/>
    <x v="2"/>
    <x v="2"/>
    <x v="2"/>
    <x v="0"/>
    <x v="0"/>
    <x v="1"/>
    <x v="1"/>
  </r>
  <r>
    <s v="SONSONATE"/>
    <x v="39"/>
    <s v="0315"/>
    <n v="8"/>
    <n v="4"/>
    <n v="77"/>
    <n v="107"/>
    <n v="184"/>
    <n v="8"/>
    <n v="4"/>
    <n v="77"/>
    <n v="107"/>
    <n v="184"/>
    <e v="#N/A"/>
    <e v="#N/A"/>
    <e v="#N/A"/>
    <n v="1"/>
    <n v="9"/>
    <n v="0"/>
    <x v="25"/>
    <x v="24"/>
    <x v="23"/>
    <x v="0"/>
    <x v="8"/>
    <x v="7"/>
    <x v="0"/>
  </r>
  <r>
    <s v="SONSONATE"/>
    <x v="40"/>
    <s v="0316"/>
    <e v="#N/A"/>
    <e v="#N/A"/>
    <e v="#N/A"/>
    <e v="#N/A"/>
    <e v="#N/A"/>
    <e v="#N/A"/>
    <e v="#N/A"/>
    <e v="#N/A"/>
    <e v="#N/A"/>
    <e v="#N/A"/>
    <e v="#N/A"/>
    <e v="#N/A"/>
    <e v="#N/A"/>
    <e v="#N/A"/>
    <e v="#N/A"/>
    <e v="#N/A"/>
    <x v="2"/>
    <x v="2"/>
    <x v="2"/>
    <x v="0"/>
    <x v="0"/>
    <x v="1"/>
    <x v="1"/>
  </r>
  <r>
    <s v="CHALATENANGO"/>
    <x v="41"/>
    <s v="0401"/>
    <e v="#N/A"/>
    <e v="#N/A"/>
    <e v="#N/A"/>
    <e v="#N/A"/>
    <e v="#N/A"/>
    <e v="#N/A"/>
    <e v="#N/A"/>
    <e v="#N/A"/>
    <e v="#N/A"/>
    <e v="#N/A"/>
    <e v="#N/A"/>
    <e v="#N/A"/>
    <e v="#N/A"/>
    <e v="#N/A"/>
    <e v="#N/A"/>
    <e v="#N/A"/>
    <x v="2"/>
    <x v="2"/>
    <x v="2"/>
    <x v="0"/>
    <x v="0"/>
    <x v="1"/>
    <x v="1"/>
  </r>
  <r>
    <s v="CHALATENANGO"/>
    <x v="42"/>
    <s v="0402"/>
    <e v="#N/A"/>
    <e v="#N/A"/>
    <e v="#N/A"/>
    <e v="#N/A"/>
    <e v="#N/A"/>
    <e v="#N/A"/>
    <e v="#N/A"/>
    <e v="#N/A"/>
    <e v="#N/A"/>
    <e v="#N/A"/>
    <e v="#N/A"/>
    <e v="#N/A"/>
    <e v="#N/A"/>
    <e v="#N/A"/>
    <e v="#N/A"/>
    <e v="#N/A"/>
    <x v="2"/>
    <x v="2"/>
    <x v="2"/>
    <x v="0"/>
    <x v="0"/>
    <x v="1"/>
    <x v="1"/>
  </r>
  <r>
    <s v="CHALATENANGO"/>
    <x v="43"/>
    <s v="0403"/>
    <e v="#N/A"/>
    <e v="#N/A"/>
    <e v="#N/A"/>
    <e v="#N/A"/>
    <e v="#N/A"/>
    <e v="#N/A"/>
    <e v="#N/A"/>
    <e v="#N/A"/>
    <e v="#N/A"/>
    <e v="#N/A"/>
    <e v="#N/A"/>
    <e v="#N/A"/>
    <e v="#N/A"/>
    <e v="#N/A"/>
    <e v="#N/A"/>
    <e v="#N/A"/>
    <x v="2"/>
    <x v="2"/>
    <x v="2"/>
    <x v="0"/>
    <x v="0"/>
    <x v="1"/>
    <x v="1"/>
  </r>
  <r>
    <s v="CHALATENANGO"/>
    <x v="44"/>
    <s v="0404"/>
    <e v="#N/A"/>
    <e v="#N/A"/>
    <e v="#N/A"/>
    <e v="#N/A"/>
    <e v="#N/A"/>
    <e v="#N/A"/>
    <e v="#N/A"/>
    <e v="#N/A"/>
    <e v="#N/A"/>
    <e v="#N/A"/>
    <e v="#N/A"/>
    <e v="#N/A"/>
    <e v="#N/A"/>
    <e v="#N/A"/>
    <e v="#N/A"/>
    <e v="#N/A"/>
    <x v="2"/>
    <x v="2"/>
    <x v="2"/>
    <x v="0"/>
    <x v="0"/>
    <x v="1"/>
    <x v="1"/>
  </r>
  <r>
    <s v="CHALATENANGO"/>
    <x v="45"/>
    <s v="0405"/>
    <e v="#N/A"/>
    <e v="#N/A"/>
    <e v="#N/A"/>
    <e v="#N/A"/>
    <e v="#N/A"/>
    <e v="#N/A"/>
    <e v="#N/A"/>
    <e v="#N/A"/>
    <e v="#N/A"/>
    <e v="#N/A"/>
    <e v="#N/A"/>
    <e v="#N/A"/>
    <e v="#N/A"/>
    <e v="#N/A"/>
    <e v="#N/A"/>
    <e v="#N/A"/>
    <x v="2"/>
    <x v="2"/>
    <x v="2"/>
    <x v="0"/>
    <x v="0"/>
    <x v="1"/>
    <x v="1"/>
  </r>
  <r>
    <s v="CHALATENANGO"/>
    <x v="46"/>
    <s v="0406"/>
    <e v="#N/A"/>
    <e v="#N/A"/>
    <e v="#N/A"/>
    <e v="#N/A"/>
    <e v="#N/A"/>
    <e v="#N/A"/>
    <e v="#N/A"/>
    <e v="#N/A"/>
    <e v="#N/A"/>
    <e v="#N/A"/>
    <e v="#N/A"/>
    <e v="#N/A"/>
    <e v="#N/A"/>
    <e v="#N/A"/>
    <e v="#N/A"/>
    <e v="#N/A"/>
    <x v="2"/>
    <x v="2"/>
    <x v="2"/>
    <x v="0"/>
    <x v="0"/>
    <x v="1"/>
    <x v="1"/>
  </r>
  <r>
    <s v="CHALATENANGO"/>
    <x v="47"/>
    <s v="0407"/>
    <e v="#N/A"/>
    <e v="#N/A"/>
    <e v="#N/A"/>
    <e v="#N/A"/>
    <e v="#N/A"/>
    <e v="#N/A"/>
    <e v="#N/A"/>
    <e v="#N/A"/>
    <e v="#N/A"/>
    <e v="#N/A"/>
    <e v="#N/A"/>
    <e v="#N/A"/>
    <e v="#N/A"/>
    <e v="#N/A"/>
    <e v="#N/A"/>
    <e v="#N/A"/>
    <x v="2"/>
    <x v="2"/>
    <x v="2"/>
    <x v="0"/>
    <x v="0"/>
    <x v="1"/>
    <x v="1"/>
  </r>
  <r>
    <s v="CHALATENANGO"/>
    <x v="48"/>
    <s v="0408"/>
    <e v="#N/A"/>
    <e v="#N/A"/>
    <e v="#N/A"/>
    <e v="#N/A"/>
    <e v="#N/A"/>
    <e v="#N/A"/>
    <e v="#N/A"/>
    <e v="#N/A"/>
    <e v="#N/A"/>
    <e v="#N/A"/>
    <e v="#N/A"/>
    <e v="#N/A"/>
    <e v="#N/A"/>
    <e v="#N/A"/>
    <e v="#N/A"/>
    <e v="#N/A"/>
    <x v="2"/>
    <x v="2"/>
    <x v="2"/>
    <x v="0"/>
    <x v="0"/>
    <x v="1"/>
    <x v="1"/>
  </r>
  <r>
    <s v="CHALATENANGO"/>
    <x v="49"/>
    <s v="0409"/>
    <n v="3"/>
    <n v="0"/>
    <n v="0"/>
    <n v="64"/>
    <n v="64"/>
    <n v="3"/>
    <n v="0"/>
    <n v="3"/>
    <n v="56"/>
    <n v="59"/>
    <n v="5"/>
    <n v="5"/>
    <n v="45"/>
    <n v="6"/>
    <n v="2"/>
    <n v="37"/>
    <x v="26"/>
    <x v="25"/>
    <x v="24"/>
    <x v="7"/>
    <x v="9"/>
    <x v="1"/>
    <x v="3"/>
  </r>
  <r>
    <s v="CHALATENANGO"/>
    <x v="50"/>
    <s v="0410"/>
    <e v="#N/A"/>
    <e v="#N/A"/>
    <e v="#N/A"/>
    <e v="#N/A"/>
    <e v="#N/A"/>
    <e v="#N/A"/>
    <e v="#N/A"/>
    <e v="#N/A"/>
    <e v="#N/A"/>
    <e v="#N/A"/>
    <n v="11"/>
    <n v="3"/>
    <n v="68"/>
    <e v="#N/A"/>
    <e v="#N/A"/>
    <e v="#N/A"/>
    <x v="27"/>
    <x v="2"/>
    <x v="2"/>
    <x v="8"/>
    <x v="0"/>
    <x v="1"/>
    <x v="1"/>
  </r>
  <r>
    <s v="CHALATENANGO"/>
    <x v="51"/>
    <s v="0411"/>
    <e v="#N/A"/>
    <e v="#N/A"/>
    <e v="#N/A"/>
    <e v="#N/A"/>
    <e v="#N/A"/>
    <e v="#N/A"/>
    <e v="#N/A"/>
    <e v="#N/A"/>
    <e v="#N/A"/>
    <e v="#N/A"/>
    <e v="#N/A"/>
    <e v="#N/A"/>
    <e v="#N/A"/>
    <e v="#N/A"/>
    <e v="#N/A"/>
    <e v="#N/A"/>
    <x v="2"/>
    <x v="2"/>
    <x v="2"/>
    <x v="0"/>
    <x v="0"/>
    <x v="1"/>
    <x v="1"/>
  </r>
  <r>
    <s v="CHALATENANGO"/>
    <x v="52"/>
    <s v="0412"/>
    <e v="#N/A"/>
    <e v="#N/A"/>
    <e v="#N/A"/>
    <e v="#N/A"/>
    <e v="#N/A"/>
    <e v="#N/A"/>
    <e v="#N/A"/>
    <e v="#N/A"/>
    <e v="#N/A"/>
    <e v="#N/A"/>
    <e v="#N/A"/>
    <e v="#N/A"/>
    <e v="#N/A"/>
    <e v="#N/A"/>
    <e v="#N/A"/>
    <e v="#N/A"/>
    <x v="2"/>
    <x v="2"/>
    <x v="2"/>
    <x v="0"/>
    <x v="0"/>
    <x v="1"/>
    <x v="1"/>
  </r>
  <r>
    <s v="CHALATENANGO"/>
    <x v="53"/>
    <s v="0413"/>
    <e v="#N/A"/>
    <e v="#N/A"/>
    <e v="#N/A"/>
    <e v="#N/A"/>
    <e v="#N/A"/>
    <e v="#N/A"/>
    <e v="#N/A"/>
    <e v="#N/A"/>
    <e v="#N/A"/>
    <e v="#N/A"/>
    <e v="#N/A"/>
    <e v="#N/A"/>
    <e v="#N/A"/>
    <e v="#N/A"/>
    <e v="#N/A"/>
    <e v="#N/A"/>
    <x v="2"/>
    <x v="2"/>
    <x v="2"/>
    <x v="0"/>
    <x v="0"/>
    <x v="1"/>
    <x v="1"/>
  </r>
  <r>
    <s v="CHALATENANGO"/>
    <x v="54"/>
    <s v="0414"/>
    <e v="#N/A"/>
    <e v="#N/A"/>
    <e v="#N/A"/>
    <e v="#N/A"/>
    <e v="#N/A"/>
    <e v="#N/A"/>
    <e v="#N/A"/>
    <e v="#N/A"/>
    <e v="#N/A"/>
    <e v="#N/A"/>
    <e v="#N/A"/>
    <e v="#N/A"/>
    <e v="#N/A"/>
    <e v="#N/A"/>
    <e v="#N/A"/>
    <e v="#N/A"/>
    <x v="2"/>
    <x v="2"/>
    <x v="2"/>
    <x v="0"/>
    <x v="0"/>
    <x v="1"/>
    <x v="1"/>
  </r>
  <r>
    <s v="CHALATENANGO"/>
    <x v="55"/>
    <s v="0415"/>
    <e v="#N/A"/>
    <e v="#N/A"/>
    <e v="#N/A"/>
    <e v="#N/A"/>
    <e v="#N/A"/>
    <e v="#N/A"/>
    <e v="#N/A"/>
    <e v="#N/A"/>
    <e v="#N/A"/>
    <e v="#N/A"/>
    <e v="#N/A"/>
    <e v="#N/A"/>
    <e v="#N/A"/>
    <e v="#N/A"/>
    <e v="#N/A"/>
    <e v="#N/A"/>
    <x v="2"/>
    <x v="2"/>
    <x v="2"/>
    <x v="0"/>
    <x v="0"/>
    <x v="1"/>
    <x v="1"/>
  </r>
  <r>
    <s v="CHALATENANGO"/>
    <x v="56"/>
    <s v="0416"/>
    <e v="#N/A"/>
    <e v="#N/A"/>
    <e v="#N/A"/>
    <e v="#N/A"/>
    <e v="#N/A"/>
    <e v="#N/A"/>
    <e v="#N/A"/>
    <e v="#N/A"/>
    <e v="#N/A"/>
    <e v="#N/A"/>
    <e v="#N/A"/>
    <e v="#N/A"/>
    <e v="#N/A"/>
    <e v="#N/A"/>
    <e v="#N/A"/>
    <e v="#N/A"/>
    <x v="2"/>
    <x v="2"/>
    <x v="2"/>
    <x v="0"/>
    <x v="0"/>
    <x v="1"/>
    <x v="1"/>
  </r>
  <r>
    <s v="CHALATENANGO"/>
    <x v="57"/>
    <s v="0417"/>
    <e v="#N/A"/>
    <e v="#N/A"/>
    <e v="#N/A"/>
    <e v="#N/A"/>
    <e v="#N/A"/>
    <e v="#N/A"/>
    <e v="#N/A"/>
    <e v="#N/A"/>
    <e v="#N/A"/>
    <e v="#N/A"/>
    <e v="#N/A"/>
    <e v="#N/A"/>
    <e v="#N/A"/>
    <e v="#N/A"/>
    <e v="#N/A"/>
    <e v="#N/A"/>
    <x v="2"/>
    <x v="2"/>
    <x v="2"/>
    <x v="0"/>
    <x v="0"/>
    <x v="1"/>
    <x v="1"/>
  </r>
  <r>
    <s v="CHALATENANGO"/>
    <x v="58"/>
    <s v="0418"/>
    <e v="#N/A"/>
    <e v="#N/A"/>
    <e v="#N/A"/>
    <e v="#N/A"/>
    <e v="#N/A"/>
    <e v="#N/A"/>
    <e v="#N/A"/>
    <e v="#N/A"/>
    <e v="#N/A"/>
    <e v="#N/A"/>
    <e v="#N/A"/>
    <e v="#N/A"/>
    <e v="#N/A"/>
    <e v="#N/A"/>
    <e v="#N/A"/>
    <e v="#N/A"/>
    <x v="2"/>
    <x v="2"/>
    <x v="2"/>
    <x v="0"/>
    <x v="0"/>
    <x v="1"/>
    <x v="1"/>
  </r>
  <r>
    <s v="CHALATENANGO"/>
    <x v="59"/>
    <s v="0419"/>
    <e v="#N/A"/>
    <e v="#N/A"/>
    <e v="#N/A"/>
    <e v="#N/A"/>
    <e v="#N/A"/>
    <e v="#N/A"/>
    <e v="#N/A"/>
    <e v="#N/A"/>
    <e v="#N/A"/>
    <e v="#N/A"/>
    <e v="#N/A"/>
    <e v="#N/A"/>
    <e v="#N/A"/>
    <e v="#N/A"/>
    <e v="#N/A"/>
    <e v="#N/A"/>
    <x v="2"/>
    <x v="2"/>
    <x v="2"/>
    <x v="0"/>
    <x v="0"/>
    <x v="1"/>
    <x v="1"/>
  </r>
  <r>
    <s v="CHALATENANGO"/>
    <x v="60"/>
    <s v="0420"/>
    <e v="#N/A"/>
    <e v="#N/A"/>
    <e v="#N/A"/>
    <e v="#N/A"/>
    <e v="#N/A"/>
    <e v="#N/A"/>
    <e v="#N/A"/>
    <e v="#N/A"/>
    <e v="#N/A"/>
    <e v="#N/A"/>
    <e v="#N/A"/>
    <e v="#N/A"/>
    <e v="#N/A"/>
    <e v="#N/A"/>
    <e v="#N/A"/>
    <e v="#N/A"/>
    <x v="2"/>
    <x v="2"/>
    <x v="2"/>
    <x v="0"/>
    <x v="0"/>
    <x v="1"/>
    <x v="1"/>
  </r>
  <r>
    <s v="CHALATENANGO"/>
    <x v="61"/>
    <s v="0421"/>
    <e v="#N/A"/>
    <e v="#N/A"/>
    <e v="#N/A"/>
    <e v="#N/A"/>
    <e v="#N/A"/>
    <e v="#N/A"/>
    <e v="#N/A"/>
    <e v="#N/A"/>
    <e v="#N/A"/>
    <e v="#N/A"/>
    <e v="#N/A"/>
    <e v="#N/A"/>
    <e v="#N/A"/>
    <e v="#N/A"/>
    <e v="#N/A"/>
    <e v="#N/A"/>
    <x v="2"/>
    <x v="2"/>
    <x v="2"/>
    <x v="0"/>
    <x v="0"/>
    <x v="1"/>
    <x v="1"/>
  </r>
  <r>
    <s v="CHALATENANGO"/>
    <x v="62"/>
    <s v="0422"/>
    <e v="#N/A"/>
    <e v="#N/A"/>
    <e v="#N/A"/>
    <e v="#N/A"/>
    <e v="#N/A"/>
    <e v="#N/A"/>
    <e v="#N/A"/>
    <e v="#N/A"/>
    <e v="#N/A"/>
    <e v="#N/A"/>
    <n v="4"/>
    <n v="0"/>
    <n v="1"/>
    <e v="#N/A"/>
    <e v="#N/A"/>
    <e v="#N/A"/>
    <x v="28"/>
    <x v="2"/>
    <x v="2"/>
    <x v="9"/>
    <x v="0"/>
    <x v="1"/>
    <x v="1"/>
  </r>
  <r>
    <s v="CHALATENANGO"/>
    <x v="63"/>
    <s v="0423"/>
    <e v="#N/A"/>
    <e v="#N/A"/>
    <e v="#N/A"/>
    <e v="#N/A"/>
    <e v="#N/A"/>
    <e v="#N/A"/>
    <e v="#N/A"/>
    <e v="#N/A"/>
    <e v="#N/A"/>
    <e v="#N/A"/>
    <e v="#N/A"/>
    <e v="#N/A"/>
    <e v="#N/A"/>
    <e v="#N/A"/>
    <e v="#N/A"/>
    <e v="#N/A"/>
    <x v="2"/>
    <x v="2"/>
    <x v="2"/>
    <x v="0"/>
    <x v="0"/>
    <x v="1"/>
    <x v="1"/>
  </r>
  <r>
    <s v="CHALATENANGO"/>
    <x v="64"/>
    <s v="0424"/>
    <e v="#N/A"/>
    <e v="#N/A"/>
    <e v="#N/A"/>
    <e v="#N/A"/>
    <e v="#N/A"/>
    <e v="#N/A"/>
    <e v="#N/A"/>
    <e v="#N/A"/>
    <e v="#N/A"/>
    <e v="#N/A"/>
    <e v="#N/A"/>
    <e v="#N/A"/>
    <e v="#N/A"/>
    <e v="#N/A"/>
    <e v="#N/A"/>
    <e v="#N/A"/>
    <x v="2"/>
    <x v="2"/>
    <x v="2"/>
    <x v="0"/>
    <x v="0"/>
    <x v="1"/>
    <x v="1"/>
  </r>
  <r>
    <s v="CHALATENANGO"/>
    <x v="65"/>
    <s v="0425"/>
    <e v="#N/A"/>
    <e v="#N/A"/>
    <e v="#N/A"/>
    <e v="#N/A"/>
    <e v="#N/A"/>
    <e v="#N/A"/>
    <e v="#N/A"/>
    <e v="#N/A"/>
    <e v="#N/A"/>
    <e v="#N/A"/>
    <e v="#N/A"/>
    <e v="#N/A"/>
    <e v="#N/A"/>
    <e v="#N/A"/>
    <e v="#N/A"/>
    <e v="#N/A"/>
    <x v="2"/>
    <x v="2"/>
    <x v="2"/>
    <x v="0"/>
    <x v="0"/>
    <x v="1"/>
    <x v="1"/>
  </r>
  <r>
    <s v="CHALATENANGO"/>
    <x v="66"/>
    <s v="0426"/>
    <e v="#N/A"/>
    <e v="#N/A"/>
    <e v="#N/A"/>
    <e v="#N/A"/>
    <e v="#N/A"/>
    <e v="#N/A"/>
    <e v="#N/A"/>
    <e v="#N/A"/>
    <e v="#N/A"/>
    <e v="#N/A"/>
    <e v="#N/A"/>
    <e v="#N/A"/>
    <e v="#N/A"/>
    <e v="#N/A"/>
    <e v="#N/A"/>
    <e v="#N/A"/>
    <x v="2"/>
    <x v="2"/>
    <x v="2"/>
    <x v="0"/>
    <x v="0"/>
    <x v="1"/>
    <x v="1"/>
  </r>
  <r>
    <s v="CHALATENANGO"/>
    <x v="67"/>
    <s v="0427"/>
    <e v="#N/A"/>
    <e v="#N/A"/>
    <e v="#N/A"/>
    <e v="#N/A"/>
    <e v="#N/A"/>
    <e v="#N/A"/>
    <e v="#N/A"/>
    <e v="#N/A"/>
    <e v="#N/A"/>
    <e v="#N/A"/>
    <e v="#N/A"/>
    <e v="#N/A"/>
    <e v="#N/A"/>
    <e v="#N/A"/>
    <e v="#N/A"/>
    <e v="#N/A"/>
    <x v="2"/>
    <x v="2"/>
    <x v="2"/>
    <x v="0"/>
    <x v="0"/>
    <x v="1"/>
    <x v="1"/>
  </r>
  <r>
    <s v="CHALATENANGO"/>
    <x v="68"/>
    <s v="0428"/>
    <e v="#N/A"/>
    <e v="#N/A"/>
    <e v="#N/A"/>
    <e v="#N/A"/>
    <e v="#N/A"/>
    <e v="#N/A"/>
    <e v="#N/A"/>
    <e v="#N/A"/>
    <e v="#N/A"/>
    <e v="#N/A"/>
    <e v="#N/A"/>
    <e v="#N/A"/>
    <e v="#N/A"/>
    <e v="#N/A"/>
    <e v="#N/A"/>
    <e v="#N/A"/>
    <x v="2"/>
    <x v="2"/>
    <x v="2"/>
    <x v="0"/>
    <x v="0"/>
    <x v="1"/>
    <x v="1"/>
  </r>
  <r>
    <s v="CHALATENANGO"/>
    <x v="69"/>
    <s v="0429"/>
    <e v="#N/A"/>
    <e v="#N/A"/>
    <e v="#N/A"/>
    <e v="#N/A"/>
    <e v="#N/A"/>
    <e v="#N/A"/>
    <e v="#N/A"/>
    <e v="#N/A"/>
    <e v="#N/A"/>
    <e v="#N/A"/>
    <e v="#N/A"/>
    <e v="#N/A"/>
    <e v="#N/A"/>
    <e v="#N/A"/>
    <e v="#N/A"/>
    <e v="#N/A"/>
    <x v="2"/>
    <x v="2"/>
    <x v="2"/>
    <x v="0"/>
    <x v="0"/>
    <x v="1"/>
    <x v="1"/>
  </r>
  <r>
    <s v="CHALATENANGO"/>
    <x v="70"/>
    <s v="0430"/>
    <e v="#N/A"/>
    <e v="#N/A"/>
    <e v="#N/A"/>
    <e v="#N/A"/>
    <e v="#N/A"/>
    <e v="#N/A"/>
    <e v="#N/A"/>
    <e v="#N/A"/>
    <e v="#N/A"/>
    <e v="#N/A"/>
    <e v="#N/A"/>
    <e v="#N/A"/>
    <e v="#N/A"/>
    <e v="#N/A"/>
    <e v="#N/A"/>
    <e v="#N/A"/>
    <x v="2"/>
    <x v="2"/>
    <x v="2"/>
    <x v="0"/>
    <x v="0"/>
    <x v="1"/>
    <x v="1"/>
  </r>
  <r>
    <s v="CHALATENANGO"/>
    <x v="71"/>
    <s v="0431"/>
    <e v="#N/A"/>
    <e v="#N/A"/>
    <e v="#N/A"/>
    <e v="#N/A"/>
    <e v="#N/A"/>
    <e v="#N/A"/>
    <e v="#N/A"/>
    <e v="#N/A"/>
    <e v="#N/A"/>
    <e v="#N/A"/>
    <e v="#N/A"/>
    <e v="#N/A"/>
    <e v="#N/A"/>
    <e v="#N/A"/>
    <e v="#N/A"/>
    <e v="#N/A"/>
    <x v="2"/>
    <x v="2"/>
    <x v="2"/>
    <x v="0"/>
    <x v="0"/>
    <x v="1"/>
    <x v="1"/>
  </r>
  <r>
    <s v="CHALATENANGO"/>
    <x v="72"/>
    <s v="0432"/>
    <e v="#N/A"/>
    <e v="#N/A"/>
    <e v="#N/A"/>
    <e v="#N/A"/>
    <e v="#N/A"/>
    <e v="#N/A"/>
    <e v="#N/A"/>
    <e v="#N/A"/>
    <e v="#N/A"/>
    <e v="#N/A"/>
    <e v="#N/A"/>
    <e v="#N/A"/>
    <e v="#N/A"/>
    <e v="#N/A"/>
    <e v="#N/A"/>
    <e v="#N/A"/>
    <x v="2"/>
    <x v="2"/>
    <x v="2"/>
    <x v="0"/>
    <x v="0"/>
    <x v="1"/>
    <x v="1"/>
  </r>
  <r>
    <s v="CHALATENANGO"/>
    <x v="73"/>
    <s v="0433"/>
    <e v="#N/A"/>
    <e v="#N/A"/>
    <e v="#N/A"/>
    <e v="#N/A"/>
    <e v="#N/A"/>
    <e v="#N/A"/>
    <e v="#N/A"/>
    <e v="#N/A"/>
    <e v="#N/A"/>
    <e v="#N/A"/>
    <n v="2"/>
    <n v="4"/>
    <n v="16"/>
    <e v="#N/A"/>
    <e v="#N/A"/>
    <e v="#N/A"/>
    <x v="29"/>
    <x v="2"/>
    <x v="2"/>
    <x v="10"/>
    <x v="0"/>
    <x v="1"/>
    <x v="1"/>
  </r>
  <r>
    <s v="LA LIBERTAD"/>
    <x v="74"/>
    <s v="0501"/>
    <e v="#N/A"/>
    <e v="#N/A"/>
    <e v="#N/A"/>
    <e v="#N/A"/>
    <e v="#N/A"/>
    <e v="#N/A"/>
    <e v="#N/A"/>
    <e v="#N/A"/>
    <e v="#N/A"/>
    <e v="#N/A"/>
    <n v="1"/>
    <n v="0"/>
    <n v="0"/>
    <e v="#N/A"/>
    <e v="#N/A"/>
    <e v="#N/A"/>
    <x v="30"/>
    <x v="2"/>
    <x v="2"/>
    <x v="11"/>
    <x v="0"/>
    <x v="1"/>
    <x v="1"/>
  </r>
  <r>
    <s v="LA LIBERTAD"/>
    <x v="75"/>
    <s v="0502"/>
    <n v="11"/>
    <n v="29"/>
    <n v="109"/>
    <n v="159"/>
    <n v="268"/>
    <n v="11"/>
    <n v="29"/>
    <n v="109"/>
    <n v="158"/>
    <n v="267"/>
    <n v="8"/>
    <n v="29"/>
    <n v="267"/>
    <n v="11"/>
    <n v="18"/>
    <n v="22"/>
    <x v="31"/>
    <x v="26"/>
    <x v="25"/>
    <x v="12"/>
    <x v="10"/>
    <x v="8"/>
    <x v="4"/>
  </r>
  <r>
    <s v="LA LIBERTAD"/>
    <x v="76"/>
    <s v="0503"/>
    <e v="#N/A"/>
    <e v="#N/A"/>
    <e v="#N/A"/>
    <e v="#N/A"/>
    <e v="#N/A"/>
    <e v="#N/A"/>
    <e v="#N/A"/>
    <e v="#N/A"/>
    <e v="#N/A"/>
    <e v="#N/A"/>
    <e v="#N/A"/>
    <e v="#N/A"/>
    <e v="#N/A"/>
    <e v="#N/A"/>
    <e v="#N/A"/>
    <e v="#N/A"/>
    <x v="2"/>
    <x v="2"/>
    <x v="2"/>
    <x v="0"/>
    <x v="0"/>
    <x v="1"/>
    <x v="1"/>
  </r>
  <r>
    <s v="LA LIBERTAD"/>
    <x v="77"/>
    <s v="0504"/>
    <e v="#N/A"/>
    <e v="#N/A"/>
    <e v="#N/A"/>
    <e v="#N/A"/>
    <e v="#N/A"/>
    <e v="#N/A"/>
    <e v="#N/A"/>
    <e v="#N/A"/>
    <e v="#N/A"/>
    <e v="#N/A"/>
    <n v="13"/>
    <n v="17"/>
    <n v="277"/>
    <n v="9"/>
    <n v="3"/>
    <n v="12"/>
    <x v="32"/>
    <x v="2"/>
    <x v="2"/>
    <x v="13"/>
    <x v="11"/>
    <x v="9"/>
    <x v="1"/>
  </r>
  <r>
    <s v="LA LIBERTAD"/>
    <x v="78"/>
    <s v="0505"/>
    <e v="#N/A"/>
    <e v="#N/A"/>
    <e v="#N/A"/>
    <e v="#N/A"/>
    <e v="#N/A"/>
    <e v="#N/A"/>
    <e v="#N/A"/>
    <e v="#N/A"/>
    <e v="#N/A"/>
    <e v="#N/A"/>
    <e v="#N/A"/>
    <e v="#N/A"/>
    <e v="#N/A"/>
    <e v="#N/A"/>
    <e v="#N/A"/>
    <e v="#N/A"/>
    <x v="2"/>
    <x v="2"/>
    <x v="2"/>
    <x v="0"/>
    <x v="0"/>
    <x v="10"/>
    <x v="1"/>
  </r>
  <r>
    <s v="LA LIBERTAD"/>
    <x v="79"/>
    <s v="0506"/>
    <e v="#N/A"/>
    <e v="#N/A"/>
    <e v="#N/A"/>
    <e v="#N/A"/>
    <e v="#N/A"/>
    <e v="#N/A"/>
    <e v="#N/A"/>
    <e v="#N/A"/>
    <e v="#N/A"/>
    <e v="#N/A"/>
    <n v="1"/>
    <n v="4"/>
    <n v="0"/>
    <e v="#N/A"/>
    <e v="#N/A"/>
    <e v="#N/A"/>
    <x v="33"/>
    <x v="2"/>
    <x v="2"/>
    <x v="14"/>
    <x v="0"/>
    <x v="1"/>
    <x v="1"/>
  </r>
  <r>
    <s v="LA LIBERTAD"/>
    <x v="80"/>
    <s v="0507"/>
    <n v="6"/>
    <n v="33"/>
    <n v="88"/>
    <n v="104"/>
    <n v="192"/>
    <n v="14"/>
    <n v="90"/>
    <n v="76"/>
    <n v="192"/>
    <n v="268"/>
    <e v="#N/A"/>
    <e v="#N/A"/>
    <e v="#N/A"/>
    <n v="7"/>
    <n v="36"/>
    <n v="3"/>
    <x v="34"/>
    <x v="27"/>
    <x v="26"/>
    <x v="0"/>
    <x v="12"/>
    <x v="1"/>
    <x v="5"/>
  </r>
  <r>
    <s v="LA LIBERTAD"/>
    <x v="81"/>
    <s v="0508"/>
    <n v="3"/>
    <n v="0"/>
    <n v="1"/>
    <n v="25"/>
    <n v="26"/>
    <n v="3"/>
    <n v="0"/>
    <n v="3"/>
    <n v="23"/>
    <n v="26"/>
    <n v="2"/>
    <n v="0"/>
    <n v="2"/>
    <e v="#N/A"/>
    <e v="#N/A"/>
    <e v="#N/A"/>
    <x v="35"/>
    <x v="28"/>
    <x v="27"/>
    <x v="15"/>
    <x v="0"/>
    <x v="1"/>
    <x v="0"/>
  </r>
  <r>
    <s v="LA LIBERTAD"/>
    <x v="82"/>
    <s v="0509"/>
    <e v="#N/A"/>
    <e v="#N/A"/>
    <e v="#N/A"/>
    <e v="#N/A"/>
    <e v="#N/A"/>
    <n v="2"/>
    <n v="0"/>
    <n v="0"/>
    <n v="11"/>
    <n v="11"/>
    <n v="23"/>
    <n v="3"/>
    <n v="141"/>
    <n v="1"/>
    <n v="1"/>
    <n v="0"/>
    <x v="36"/>
    <x v="2"/>
    <x v="28"/>
    <x v="16"/>
    <x v="13"/>
    <x v="11"/>
    <x v="1"/>
  </r>
  <r>
    <s v="LA LIBERTAD"/>
    <x v="83"/>
    <s v="0510"/>
    <e v="#N/A"/>
    <e v="#N/A"/>
    <e v="#N/A"/>
    <e v="#N/A"/>
    <e v="#N/A"/>
    <e v="#N/A"/>
    <e v="#N/A"/>
    <e v="#N/A"/>
    <e v="#N/A"/>
    <e v="#N/A"/>
    <e v="#N/A"/>
    <e v="#N/A"/>
    <e v="#N/A"/>
    <e v="#N/A"/>
    <e v="#N/A"/>
    <e v="#N/A"/>
    <x v="2"/>
    <x v="2"/>
    <x v="2"/>
    <x v="0"/>
    <x v="0"/>
    <x v="1"/>
    <x v="1"/>
  </r>
  <r>
    <s v="LA LIBERTAD"/>
    <x v="84"/>
    <s v="0511"/>
    <n v="6"/>
    <n v="0"/>
    <n v="0"/>
    <n v="37"/>
    <n v="37"/>
    <n v="6"/>
    <n v="0"/>
    <n v="0"/>
    <n v="37"/>
    <n v="37"/>
    <e v="#N/A"/>
    <e v="#N/A"/>
    <e v="#N/A"/>
    <e v="#N/A"/>
    <e v="#N/A"/>
    <e v="#N/A"/>
    <x v="37"/>
    <x v="29"/>
    <x v="29"/>
    <x v="0"/>
    <x v="0"/>
    <x v="1"/>
    <x v="0"/>
  </r>
  <r>
    <s v="LA LIBERTAD"/>
    <x v="85"/>
    <s v="0512"/>
    <e v="#N/A"/>
    <e v="#N/A"/>
    <e v="#N/A"/>
    <e v="#N/A"/>
    <e v="#N/A"/>
    <e v="#N/A"/>
    <e v="#N/A"/>
    <e v="#N/A"/>
    <e v="#N/A"/>
    <e v="#N/A"/>
    <n v="3"/>
    <n v="0"/>
    <n v="34"/>
    <e v="#N/A"/>
    <e v="#N/A"/>
    <e v="#N/A"/>
    <x v="38"/>
    <x v="2"/>
    <x v="2"/>
    <x v="17"/>
    <x v="0"/>
    <x v="1"/>
    <x v="1"/>
  </r>
  <r>
    <s v="LA LIBERTAD"/>
    <x v="86"/>
    <s v="0513"/>
    <n v="4"/>
    <n v="88"/>
    <n v="55"/>
    <n v="159"/>
    <n v="214"/>
    <n v="11"/>
    <n v="143"/>
    <n v="85"/>
    <n v="296"/>
    <n v="381"/>
    <e v="#N/A"/>
    <e v="#N/A"/>
    <e v="#N/A"/>
    <n v="13"/>
    <n v="99"/>
    <n v="13"/>
    <x v="39"/>
    <x v="30"/>
    <x v="30"/>
    <x v="0"/>
    <x v="14"/>
    <x v="1"/>
    <x v="6"/>
  </r>
  <r>
    <s v="LA LIBERTAD"/>
    <x v="87"/>
    <s v="0514"/>
    <e v="#N/A"/>
    <e v="#N/A"/>
    <e v="#N/A"/>
    <e v="#N/A"/>
    <e v="#N/A"/>
    <e v="#N/A"/>
    <e v="#N/A"/>
    <e v="#N/A"/>
    <e v="#N/A"/>
    <e v="#N/A"/>
    <e v="#N/A"/>
    <e v="#N/A"/>
    <e v="#N/A"/>
    <n v="3"/>
    <n v="0"/>
    <n v="10"/>
    <x v="40"/>
    <x v="2"/>
    <x v="2"/>
    <x v="0"/>
    <x v="15"/>
    <x v="1"/>
    <x v="1"/>
  </r>
  <r>
    <s v="LA LIBERTAD"/>
    <x v="88"/>
    <s v="0515"/>
    <n v="5"/>
    <n v="0"/>
    <n v="0"/>
    <n v="28"/>
    <n v="28"/>
    <n v="3"/>
    <n v="3"/>
    <n v="1"/>
    <n v="14"/>
    <n v="15"/>
    <n v="1"/>
    <n v="3"/>
    <n v="2"/>
    <n v="3"/>
    <n v="0"/>
    <n v="163"/>
    <x v="41"/>
    <x v="31"/>
    <x v="31"/>
    <x v="18"/>
    <x v="16"/>
    <x v="1"/>
    <x v="7"/>
  </r>
  <r>
    <s v="LA LIBERTAD"/>
    <x v="89"/>
    <s v="0516"/>
    <e v="#N/A"/>
    <e v="#N/A"/>
    <e v="#N/A"/>
    <e v="#N/A"/>
    <e v="#N/A"/>
    <e v="#N/A"/>
    <e v="#N/A"/>
    <e v="#N/A"/>
    <e v="#N/A"/>
    <e v="#N/A"/>
    <e v="#N/A"/>
    <e v="#N/A"/>
    <e v="#N/A"/>
    <e v="#N/A"/>
    <e v="#N/A"/>
    <e v="#N/A"/>
    <x v="2"/>
    <x v="2"/>
    <x v="2"/>
    <x v="0"/>
    <x v="0"/>
    <x v="1"/>
    <x v="1"/>
  </r>
  <r>
    <s v="LA LIBERTAD"/>
    <x v="90"/>
    <s v="0517"/>
    <e v="#N/A"/>
    <e v="#N/A"/>
    <e v="#N/A"/>
    <e v="#N/A"/>
    <e v="#N/A"/>
    <e v="#N/A"/>
    <e v="#N/A"/>
    <e v="#N/A"/>
    <e v="#N/A"/>
    <e v="#N/A"/>
    <e v="#N/A"/>
    <e v="#N/A"/>
    <e v="#N/A"/>
    <e v="#N/A"/>
    <e v="#N/A"/>
    <e v="#N/A"/>
    <x v="2"/>
    <x v="2"/>
    <x v="2"/>
    <x v="0"/>
    <x v="0"/>
    <x v="1"/>
    <x v="1"/>
  </r>
  <r>
    <s v="LA LIBERTAD"/>
    <x v="91"/>
    <s v="0518"/>
    <e v="#N/A"/>
    <e v="#N/A"/>
    <e v="#N/A"/>
    <e v="#N/A"/>
    <e v="#N/A"/>
    <e v="#N/A"/>
    <e v="#N/A"/>
    <e v="#N/A"/>
    <e v="#N/A"/>
    <e v="#N/A"/>
    <n v="5"/>
    <n v="0"/>
    <n v="186"/>
    <e v="#N/A"/>
    <e v="#N/A"/>
    <e v="#N/A"/>
    <x v="42"/>
    <x v="2"/>
    <x v="2"/>
    <x v="19"/>
    <x v="0"/>
    <x v="12"/>
    <x v="1"/>
  </r>
  <r>
    <s v="LA LIBERTAD"/>
    <x v="92"/>
    <s v="0519"/>
    <e v="#N/A"/>
    <e v="#N/A"/>
    <e v="#N/A"/>
    <e v="#N/A"/>
    <e v="#N/A"/>
    <e v="#N/A"/>
    <e v="#N/A"/>
    <e v="#N/A"/>
    <e v="#N/A"/>
    <e v="#N/A"/>
    <e v="#N/A"/>
    <e v="#N/A"/>
    <e v="#N/A"/>
    <n v="9"/>
    <n v="2"/>
    <n v="64"/>
    <x v="43"/>
    <x v="2"/>
    <x v="2"/>
    <x v="0"/>
    <x v="17"/>
    <x v="1"/>
    <x v="1"/>
  </r>
  <r>
    <s v="LA LIBERTAD"/>
    <x v="93"/>
    <s v="0520"/>
    <e v="#N/A"/>
    <e v="#N/A"/>
    <e v="#N/A"/>
    <e v="#N/A"/>
    <e v="#N/A"/>
    <e v="#N/A"/>
    <e v="#N/A"/>
    <e v="#N/A"/>
    <e v="#N/A"/>
    <e v="#N/A"/>
    <n v="3"/>
    <n v="0"/>
    <n v="97"/>
    <e v="#N/A"/>
    <e v="#N/A"/>
    <e v="#N/A"/>
    <x v="44"/>
    <x v="2"/>
    <x v="2"/>
    <x v="20"/>
    <x v="0"/>
    <x v="1"/>
    <x v="1"/>
  </r>
  <r>
    <s v="LA LIBERTAD"/>
    <x v="94"/>
    <s v="0521"/>
    <e v="#N/A"/>
    <e v="#N/A"/>
    <e v="#N/A"/>
    <e v="#N/A"/>
    <e v="#N/A"/>
    <e v="#N/A"/>
    <e v="#N/A"/>
    <e v="#N/A"/>
    <e v="#N/A"/>
    <e v="#N/A"/>
    <e v="#N/A"/>
    <e v="#N/A"/>
    <e v="#N/A"/>
    <n v="22"/>
    <n v="16"/>
    <n v="84"/>
    <x v="45"/>
    <x v="2"/>
    <x v="2"/>
    <x v="0"/>
    <x v="18"/>
    <x v="1"/>
    <x v="1"/>
  </r>
  <r>
    <s v="LA LIBERTAD"/>
    <x v="95"/>
    <s v="0522"/>
    <e v="#N/A"/>
    <e v="#N/A"/>
    <e v="#N/A"/>
    <e v="#N/A"/>
    <e v="#N/A"/>
    <e v="#N/A"/>
    <e v="#N/A"/>
    <e v="#N/A"/>
    <e v="#N/A"/>
    <e v="#N/A"/>
    <e v="#N/A"/>
    <e v="#N/A"/>
    <e v="#N/A"/>
    <e v="#N/A"/>
    <e v="#N/A"/>
    <e v="#N/A"/>
    <x v="2"/>
    <x v="2"/>
    <x v="2"/>
    <x v="0"/>
    <x v="0"/>
    <x v="1"/>
    <x v="1"/>
  </r>
  <r>
    <s v="SAN SALVADOR"/>
    <x v="96"/>
    <s v="0601"/>
    <e v="#N/A"/>
    <e v="#N/A"/>
    <e v="#N/A"/>
    <e v="#N/A"/>
    <e v="#N/A"/>
    <e v="#N/A"/>
    <e v="#N/A"/>
    <e v="#N/A"/>
    <e v="#N/A"/>
    <e v="#N/A"/>
    <e v="#N/A"/>
    <e v="#N/A"/>
    <e v="#N/A"/>
    <e v="#N/A"/>
    <e v="#N/A"/>
    <e v="#N/A"/>
    <x v="2"/>
    <x v="2"/>
    <x v="2"/>
    <x v="0"/>
    <x v="0"/>
    <x v="1"/>
    <x v="1"/>
  </r>
  <r>
    <s v="SAN SALVADOR"/>
    <x v="97"/>
    <s v="0602"/>
    <n v="3"/>
    <n v="1"/>
    <n v="0"/>
    <n v="3"/>
    <n v="3"/>
    <n v="3"/>
    <n v="0"/>
    <n v="1"/>
    <n v="3"/>
    <n v="4"/>
    <e v="#N/A"/>
    <e v="#N/A"/>
    <e v="#N/A"/>
    <e v="#N/A"/>
    <e v="#N/A"/>
    <e v="#N/A"/>
    <x v="46"/>
    <x v="32"/>
    <x v="32"/>
    <x v="0"/>
    <x v="0"/>
    <x v="1"/>
    <x v="8"/>
  </r>
  <r>
    <s v="SAN SALVADOR"/>
    <x v="98"/>
    <s v="0603"/>
    <n v="2"/>
    <n v="1"/>
    <n v="1"/>
    <n v="5"/>
    <n v="6"/>
    <n v="2"/>
    <n v="1"/>
    <n v="1"/>
    <n v="5"/>
    <n v="6"/>
    <e v="#N/A"/>
    <e v="#N/A"/>
    <e v="#N/A"/>
    <e v="#N/A"/>
    <e v="#N/A"/>
    <e v="#N/A"/>
    <x v="47"/>
    <x v="33"/>
    <x v="33"/>
    <x v="0"/>
    <x v="0"/>
    <x v="1"/>
    <x v="0"/>
  </r>
  <r>
    <s v="SAN SALVADOR"/>
    <x v="99"/>
    <s v="0604"/>
    <e v="#N/A"/>
    <e v="#N/A"/>
    <e v="#N/A"/>
    <e v="#N/A"/>
    <e v="#N/A"/>
    <e v="#N/A"/>
    <e v="#N/A"/>
    <e v="#N/A"/>
    <e v="#N/A"/>
    <e v="#N/A"/>
    <e v="#N/A"/>
    <e v="#N/A"/>
    <e v="#N/A"/>
    <e v="#N/A"/>
    <e v="#N/A"/>
    <e v="#N/A"/>
    <x v="2"/>
    <x v="2"/>
    <x v="2"/>
    <x v="0"/>
    <x v="0"/>
    <x v="1"/>
    <x v="1"/>
  </r>
  <r>
    <s v="SAN SALVADOR"/>
    <x v="100"/>
    <s v="0605"/>
    <n v="3"/>
    <n v="0"/>
    <n v="0"/>
    <n v="13"/>
    <n v="13"/>
    <n v="3"/>
    <n v="0"/>
    <n v="0"/>
    <n v="13"/>
    <n v="13"/>
    <e v="#N/A"/>
    <e v="#N/A"/>
    <e v="#N/A"/>
    <e v="#N/A"/>
    <e v="#N/A"/>
    <e v="#N/A"/>
    <x v="48"/>
    <x v="34"/>
    <x v="34"/>
    <x v="0"/>
    <x v="0"/>
    <x v="1"/>
    <x v="0"/>
  </r>
  <r>
    <s v="SAN SALVADOR"/>
    <x v="101"/>
    <s v="0606"/>
    <e v="#N/A"/>
    <e v="#N/A"/>
    <e v="#N/A"/>
    <e v="#N/A"/>
    <e v="#N/A"/>
    <e v="#N/A"/>
    <e v="#N/A"/>
    <e v="#N/A"/>
    <e v="#N/A"/>
    <e v="#N/A"/>
    <e v="#N/A"/>
    <e v="#N/A"/>
    <e v="#N/A"/>
    <e v="#N/A"/>
    <e v="#N/A"/>
    <e v="#N/A"/>
    <x v="2"/>
    <x v="2"/>
    <x v="2"/>
    <x v="0"/>
    <x v="0"/>
    <x v="1"/>
    <x v="1"/>
  </r>
  <r>
    <s v="SAN SALVADOR"/>
    <x v="102"/>
    <s v="0607"/>
    <n v="1"/>
    <n v="0"/>
    <n v="2"/>
    <n v="12"/>
    <n v="14"/>
    <n v="1"/>
    <n v="0"/>
    <n v="2"/>
    <n v="12"/>
    <n v="14"/>
    <e v="#N/A"/>
    <e v="#N/A"/>
    <e v="#N/A"/>
    <e v="#N/A"/>
    <e v="#N/A"/>
    <e v="#N/A"/>
    <x v="49"/>
    <x v="35"/>
    <x v="35"/>
    <x v="0"/>
    <x v="0"/>
    <x v="1"/>
    <x v="0"/>
  </r>
  <r>
    <s v="SAN SALVADOR"/>
    <x v="103"/>
    <s v="0608"/>
    <n v="11"/>
    <n v="0"/>
    <n v="0"/>
    <n v="64"/>
    <n v="64"/>
    <n v="11"/>
    <n v="0"/>
    <n v="0"/>
    <n v="64"/>
    <n v="64"/>
    <e v="#N/A"/>
    <e v="#N/A"/>
    <e v="#N/A"/>
    <e v="#N/A"/>
    <e v="#N/A"/>
    <e v="#N/A"/>
    <x v="50"/>
    <x v="36"/>
    <x v="36"/>
    <x v="0"/>
    <x v="0"/>
    <x v="1"/>
    <x v="0"/>
  </r>
  <r>
    <s v="SAN SALVADOR"/>
    <x v="104"/>
    <s v="0609"/>
    <e v="#N/A"/>
    <e v="#N/A"/>
    <e v="#N/A"/>
    <e v="#N/A"/>
    <e v="#N/A"/>
    <e v="#N/A"/>
    <e v="#N/A"/>
    <e v="#N/A"/>
    <e v="#N/A"/>
    <e v="#N/A"/>
    <e v="#N/A"/>
    <e v="#N/A"/>
    <e v="#N/A"/>
    <e v="#N/A"/>
    <e v="#N/A"/>
    <e v="#N/A"/>
    <x v="2"/>
    <x v="2"/>
    <x v="2"/>
    <x v="0"/>
    <x v="0"/>
    <x v="1"/>
    <x v="1"/>
  </r>
  <r>
    <s v="SAN SALVADOR"/>
    <x v="105"/>
    <s v="0610"/>
    <n v="2"/>
    <n v="4"/>
    <n v="0"/>
    <n v="3"/>
    <n v="3"/>
    <n v="2"/>
    <n v="4"/>
    <n v="0"/>
    <n v="3"/>
    <n v="3"/>
    <n v="5"/>
    <n v="43"/>
    <n v="520"/>
    <e v="#N/A"/>
    <e v="#N/A"/>
    <e v="#N/A"/>
    <x v="51"/>
    <x v="37"/>
    <x v="37"/>
    <x v="21"/>
    <x v="0"/>
    <x v="1"/>
    <x v="0"/>
  </r>
  <r>
    <s v="SAN SALVADOR"/>
    <x v="106"/>
    <s v="0611"/>
    <n v="1"/>
    <n v="0"/>
    <n v="0"/>
    <n v="22"/>
    <n v="22"/>
    <n v="1"/>
    <n v="0"/>
    <n v="0"/>
    <n v="22"/>
    <n v="22"/>
    <e v="#N/A"/>
    <e v="#N/A"/>
    <e v="#N/A"/>
    <e v="#N/A"/>
    <e v="#N/A"/>
    <e v="#N/A"/>
    <x v="52"/>
    <x v="38"/>
    <x v="38"/>
    <x v="0"/>
    <x v="0"/>
    <x v="1"/>
    <x v="0"/>
  </r>
  <r>
    <s v="SAN SALVADOR"/>
    <x v="107"/>
    <s v="0612"/>
    <e v="#N/A"/>
    <e v="#N/A"/>
    <e v="#N/A"/>
    <e v="#N/A"/>
    <e v="#N/A"/>
    <e v="#N/A"/>
    <e v="#N/A"/>
    <e v="#N/A"/>
    <e v="#N/A"/>
    <e v="#N/A"/>
    <e v="#N/A"/>
    <e v="#N/A"/>
    <e v="#N/A"/>
    <e v="#N/A"/>
    <e v="#N/A"/>
    <e v="#N/A"/>
    <x v="2"/>
    <x v="2"/>
    <x v="2"/>
    <x v="0"/>
    <x v="0"/>
    <x v="1"/>
    <x v="1"/>
  </r>
  <r>
    <s v="SAN SALVADOR"/>
    <x v="108"/>
    <s v="0613"/>
    <n v="4"/>
    <n v="1"/>
    <n v="1"/>
    <n v="8"/>
    <n v="9"/>
    <n v="4"/>
    <n v="1"/>
    <n v="1"/>
    <n v="8"/>
    <n v="9"/>
    <e v="#N/A"/>
    <e v="#N/A"/>
    <e v="#N/A"/>
    <e v="#N/A"/>
    <e v="#N/A"/>
    <e v="#N/A"/>
    <x v="53"/>
    <x v="39"/>
    <x v="39"/>
    <x v="0"/>
    <x v="0"/>
    <x v="1"/>
    <x v="0"/>
  </r>
  <r>
    <s v="SAN SALVADOR"/>
    <x v="109"/>
    <s v="0614"/>
    <n v="1"/>
    <n v="8"/>
    <n v="0"/>
    <n v="0"/>
    <n v="0"/>
    <n v="1"/>
    <n v="8"/>
    <n v="0"/>
    <n v="0"/>
    <n v="0"/>
    <e v="#N/A"/>
    <e v="#N/A"/>
    <e v="#N/A"/>
    <e v="#N/A"/>
    <e v="#N/A"/>
    <e v="#N/A"/>
    <x v="54"/>
    <x v="40"/>
    <x v="40"/>
    <x v="0"/>
    <x v="0"/>
    <x v="1"/>
    <x v="0"/>
  </r>
  <r>
    <s v="SAN SALVADOR"/>
    <x v="110"/>
    <s v="0615"/>
    <e v="#N/A"/>
    <e v="#N/A"/>
    <e v="#N/A"/>
    <e v="#N/A"/>
    <e v="#N/A"/>
    <e v="#N/A"/>
    <e v="#N/A"/>
    <e v="#N/A"/>
    <e v="#N/A"/>
    <e v="#N/A"/>
    <n v="5"/>
    <n v="1"/>
    <n v="5"/>
    <e v="#N/A"/>
    <e v="#N/A"/>
    <e v="#N/A"/>
    <x v="55"/>
    <x v="2"/>
    <x v="2"/>
    <x v="22"/>
    <x v="0"/>
    <x v="1"/>
    <x v="1"/>
  </r>
  <r>
    <s v="SAN SALVADOR"/>
    <x v="111"/>
    <s v="0616"/>
    <n v="10"/>
    <n v="2"/>
    <n v="1"/>
    <n v="24"/>
    <n v="25"/>
    <n v="10"/>
    <n v="2"/>
    <n v="1"/>
    <n v="24"/>
    <n v="25"/>
    <n v="1"/>
    <n v="10"/>
    <n v="0"/>
    <e v="#N/A"/>
    <e v="#N/A"/>
    <e v="#N/A"/>
    <x v="56"/>
    <x v="41"/>
    <x v="41"/>
    <x v="23"/>
    <x v="0"/>
    <x v="1"/>
    <x v="0"/>
  </r>
  <r>
    <s v="SAN SALVADOR"/>
    <x v="112"/>
    <s v="0617"/>
    <e v="#N/A"/>
    <e v="#N/A"/>
    <e v="#N/A"/>
    <e v="#N/A"/>
    <e v="#N/A"/>
    <e v="#N/A"/>
    <e v="#N/A"/>
    <e v="#N/A"/>
    <e v="#N/A"/>
    <e v="#N/A"/>
    <e v="#N/A"/>
    <e v="#N/A"/>
    <e v="#N/A"/>
    <e v="#N/A"/>
    <e v="#N/A"/>
    <e v="#N/A"/>
    <x v="2"/>
    <x v="2"/>
    <x v="2"/>
    <x v="0"/>
    <x v="0"/>
    <x v="1"/>
    <x v="1"/>
  </r>
  <r>
    <s v="SAN SALVADOR"/>
    <x v="113"/>
    <s v="0618"/>
    <e v="#N/A"/>
    <e v="#N/A"/>
    <e v="#N/A"/>
    <e v="#N/A"/>
    <e v="#N/A"/>
    <e v="#N/A"/>
    <e v="#N/A"/>
    <e v="#N/A"/>
    <e v="#N/A"/>
    <e v="#N/A"/>
    <e v="#N/A"/>
    <e v="#N/A"/>
    <e v="#N/A"/>
    <e v="#N/A"/>
    <e v="#N/A"/>
    <e v="#N/A"/>
    <x v="2"/>
    <x v="2"/>
    <x v="2"/>
    <x v="0"/>
    <x v="0"/>
    <x v="1"/>
    <x v="1"/>
  </r>
  <r>
    <s v="SAN SALVADOR"/>
    <x v="114"/>
    <s v="0619"/>
    <n v="4"/>
    <n v="0"/>
    <n v="1"/>
    <n v="29"/>
    <n v="30"/>
    <n v="4"/>
    <n v="0"/>
    <n v="10"/>
    <n v="20"/>
    <n v="30"/>
    <e v="#N/A"/>
    <e v="#N/A"/>
    <e v="#N/A"/>
    <e v="#N/A"/>
    <e v="#N/A"/>
    <e v="#N/A"/>
    <x v="57"/>
    <x v="42"/>
    <x v="42"/>
    <x v="0"/>
    <x v="0"/>
    <x v="1"/>
    <x v="0"/>
  </r>
  <r>
    <s v="CUSCATLAN"/>
    <x v="115"/>
    <s v="0701"/>
    <e v="#N/A"/>
    <e v="#N/A"/>
    <e v="#N/A"/>
    <e v="#N/A"/>
    <e v="#N/A"/>
    <e v="#N/A"/>
    <e v="#N/A"/>
    <e v="#N/A"/>
    <e v="#N/A"/>
    <e v="#N/A"/>
    <e v="#N/A"/>
    <e v="#N/A"/>
    <e v="#N/A"/>
    <e v="#N/A"/>
    <e v="#N/A"/>
    <e v="#N/A"/>
    <x v="2"/>
    <x v="2"/>
    <x v="2"/>
    <x v="0"/>
    <x v="0"/>
    <x v="1"/>
    <x v="1"/>
  </r>
  <r>
    <s v="CUSCATLAN"/>
    <x v="116"/>
    <s v="0702"/>
    <e v="#N/A"/>
    <e v="#N/A"/>
    <e v="#N/A"/>
    <e v="#N/A"/>
    <e v="#N/A"/>
    <e v="#N/A"/>
    <e v="#N/A"/>
    <e v="#N/A"/>
    <e v="#N/A"/>
    <e v="#N/A"/>
    <n v="1"/>
    <n v="0"/>
    <n v="18"/>
    <e v="#N/A"/>
    <e v="#N/A"/>
    <e v="#N/A"/>
    <x v="58"/>
    <x v="2"/>
    <x v="2"/>
    <x v="24"/>
    <x v="0"/>
    <x v="13"/>
    <x v="1"/>
  </r>
  <r>
    <s v="CUSCATLAN"/>
    <x v="117"/>
    <s v="0703"/>
    <n v="3"/>
    <n v="0"/>
    <n v="0"/>
    <n v="24"/>
    <n v="24"/>
    <n v="3"/>
    <n v="0"/>
    <n v="0"/>
    <n v="24"/>
    <n v="24"/>
    <n v="4"/>
    <n v="1"/>
    <n v="11"/>
    <e v="#N/A"/>
    <e v="#N/A"/>
    <e v="#N/A"/>
    <x v="59"/>
    <x v="43"/>
    <x v="43"/>
    <x v="25"/>
    <x v="0"/>
    <x v="14"/>
    <x v="0"/>
  </r>
  <r>
    <s v="CUSCATLAN"/>
    <x v="118"/>
    <s v="0704"/>
    <e v="#N/A"/>
    <e v="#N/A"/>
    <e v="#N/A"/>
    <e v="#N/A"/>
    <e v="#N/A"/>
    <e v="#N/A"/>
    <e v="#N/A"/>
    <e v="#N/A"/>
    <e v="#N/A"/>
    <e v="#N/A"/>
    <e v="#N/A"/>
    <e v="#N/A"/>
    <e v="#N/A"/>
    <e v="#N/A"/>
    <e v="#N/A"/>
    <e v="#N/A"/>
    <x v="2"/>
    <x v="2"/>
    <x v="2"/>
    <x v="0"/>
    <x v="0"/>
    <x v="1"/>
    <x v="1"/>
  </r>
  <r>
    <s v="CUSCATLAN"/>
    <x v="119"/>
    <s v="0705"/>
    <e v="#N/A"/>
    <e v="#N/A"/>
    <e v="#N/A"/>
    <e v="#N/A"/>
    <e v="#N/A"/>
    <e v="#N/A"/>
    <e v="#N/A"/>
    <e v="#N/A"/>
    <e v="#N/A"/>
    <e v="#N/A"/>
    <e v="#N/A"/>
    <e v="#N/A"/>
    <e v="#N/A"/>
    <e v="#N/A"/>
    <e v="#N/A"/>
    <e v="#N/A"/>
    <x v="2"/>
    <x v="2"/>
    <x v="2"/>
    <x v="0"/>
    <x v="0"/>
    <x v="1"/>
    <x v="1"/>
  </r>
  <r>
    <s v="CUSCATLAN"/>
    <x v="120"/>
    <s v="0706"/>
    <e v="#N/A"/>
    <e v="#N/A"/>
    <e v="#N/A"/>
    <e v="#N/A"/>
    <e v="#N/A"/>
    <e v="#N/A"/>
    <e v="#N/A"/>
    <e v="#N/A"/>
    <e v="#N/A"/>
    <e v="#N/A"/>
    <e v="#N/A"/>
    <e v="#N/A"/>
    <e v="#N/A"/>
    <e v="#N/A"/>
    <e v="#N/A"/>
    <e v="#N/A"/>
    <x v="2"/>
    <x v="2"/>
    <x v="2"/>
    <x v="0"/>
    <x v="0"/>
    <x v="1"/>
    <x v="1"/>
  </r>
  <r>
    <s v="CUSCATLAN"/>
    <x v="121"/>
    <s v="0707"/>
    <e v="#N/A"/>
    <e v="#N/A"/>
    <e v="#N/A"/>
    <e v="#N/A"/>
    <e v="#N/A"/>
    <e v="#N/A"/>
    <e v="#N/A"/>
    <e v="#N/A"/>
    <e v="#N/A"/>
    <e v="#N/A"/>
    <e v="#N/A"/>
    <e v="#N/A"/>
    <e v="#N/A"/>
    <n v="1"/>
    <n v="66"/>
    <n v="0"/>
    <x v="60"/>
    <x v="2"/>
    <x v="2"/>
    <x v="0"/>
    <x v="19"/>
    <x v="1"/>
    <x v="1"/>
  </r>
  <r>
    <s v="CUSCATLAN"/>
    <x v="122"/>
    <s v="0708"/>
    <e v="#N/A"/>
    <e v="#N/A"/>
    <e v="#N/A"/>
    <e v="#N/A"/>
    <e v="#N/A"/>
    <e v="#N/A"/>
    <e v="#N/A"/>
    <e v="#N/A"/>
    <e v="#N/A"/>
    <e v="#N/A"/>
    <e v="#N/A"/>
    <e v="#N/A"/>
    <e v="#N/A"/>
    <e v="#N/A"/>
    <e v="#N/A"/>
    <e v="#N/A"/>
    <x v="2"/>
    <x v="2"/>
    <x v="2"/>
    <x v="0"/>
    <x v="0"/>
    <x v="1"/>
    <x v="1"/>
  </r>
  <r>
    <s v="CUSCATLAN"/>
    <x v="123"/>
    <s v="0709"/>
    <e v="#N/A"/>
    <e v="#N/A"/>
    <e v="#N/A"/>
    <e v="#N/A"/>
    <e v="#N/A"/>
    <e v="#N/A"/>
    <e v="#N/A"/>
    <e v="#N/A"/>
    <e v="#N/A"/>
    <e v="#N/A"/>
    <e v="#N/A"/>
    <e v="#N/A"/>
    <e v="#N/A"/>
    <e v="#N/A"/>
    <e v="#N/A"/>
    <e v="#N/A"/>
    <x v="2"/>
    <x v="2"/>
    <x v="2"/>
    <x v="0"/>
    <x v="0"/>
    <x v="1"/>
    <x v="1"/>
  </r>
  <r>
    <s v="CUSCATLAN"/>
    <x v="124"/>
    <s v="0710"/>
    <e v="#N/A"/>
    <e v="#N/A"/>
    <e v="#N/A"/>
    <e v="#N/A"/>
    <e v="#N/A"/>
    <e v="#N/A"/>
    <e v="#N/A"/>
    <e v="#N/A"/>
    <e v="#N/A"/>
    <e v="#N/A"/>
    <e v="#N/A"/>
    <e v="#N/A"/>
    <e v="#N/A"/>
    <e v="#N/A"/>
    <e v="#N/A"/>
    <e v="#N/A"/>
    <x v="2"/>
    <x v="2"/>
    <x v="2"/>
    <x v="0"/>
    <x v="0"/>
    <x v="1"/>
    <x v="1"/>
  </r>
  <r>
    <s v="CUSCATLAN"/>
    <x v="125"/>
    <s v="0711"/>
    <e v="#N/A"/>
    <e v="#N/A"/>
    <e v="#N/A"/>
    <e v="#N/A"/>
    <e v="#N/A"/>
    <e v="#N/A"/>
    <e v="#N/A"/>
    <e v="#N/A"/>
    <e v="#N/A"/>
    <e v="#N/A"/>
    <e v="#N/A"/>
    <e v="#N/A"/>
    <e v="#N/A"/>
    <e v="#N/A"/>
    <e v="#N/A"/>
    <e v="#N/A"/>
    <x v="2"/>
    <x v="2"/>
    <x v="2"/>
    <x v="0"/>
    <x v="0"/>
    <x v="1"/>
    <x v="1"/>
  </r>
  <r>
    <s v="CUSCATLAN"/>
    <x v="126"/>
    <s v="0712"/>
    <e v="#N/A"/>
    <e v="#N/A"/>
    <e v="#N/A"/>
    <e v="#N/A"/>
    <e v="#N/A"/>
    <e v="#N/A"/>
    <e v="#N/A"/>
    <e v="#N/A"/>
    <e v="#N/A"/>
    <e v="#N/A"/>
    <e v="#N/A"/>
    <e v="#N/A"/>
    <e v="#N/A"/>
    <e v="#N/A"/>
    <e v="#N/A"/>
    <e v="#N/A"/>
    <x v="2"/>
    <x v="2"/>
    <x v="2"/>
    <x v="0"/>
    <x v="0"/>
    <x v="1"/>
    <x v="1"/>
  </r>
  <r>
    <s v="CUSCATLAN"/>
    <x v="127"/>
    <s v="0713"/>
    <e v="#N/A"/>
    <e v="#N/A"/>
    <e v="#N/A"/>
    <e v="#N/A"/>
    <e v="#N/A"/>
    <e v="#N/A"/>
    <e v="#N/A"/>
    <e v="#N/A"/>
    <e v="#N/A"/>
    <e v="#N/A"/>
    <e v="#N/A"/>
    <e v="#N/A"/>
    <e v="#N/A"/>
    <e v="#N/A"/>
    <e v="#N/A"/>
    <e v="#N/A"/>
    <x v="2"/>
    <x v="2"/>
    <x v="2"/>
    <x v="0"/>
    <x v="0"/>
    <x v="1"/>
    <x v="1"/>
  </r>
  <r>
    <s v="CUSCATLAN"/>
    <x v="128"/>
    <s v="0714"/>
    <e v="#N/A"/>
    <e v="#N/A"/>
    <e v="#N/A"/>
    <e v="#N/A"/>
    <e v="#N/A"/>
    <e v="#N/A"/>
    <e v="#N/A"/>
    <e v="#N/A"/>
    <e v="#N/A"/>
    <e v="#N/A"/>
    <e v="#N/A"/>
    <e v="#N/A"/>
    <e v="#N/A"/>
    <e v="#N/A"/>
    <e v="#N/A"/>
    <e v="#N/A"/>
    <x v="2"/>
    <x v="2"/>
    <x v="2"/>
    <x v="0"/>
    <x v="0"/>
    <x v="1"/>
    <x v="1"/>
  </r>
  <r>
    <s v="CUSCATLAN"/>
    <x v="129"/>
    <s v="0715"/>
    <e v="#N/A"/>
    <e v="#N/A"/>
    <e v="#N/A"/>
    <e v="#N/A"/>
    <e v="#N/A"/>
    <e v="#N/A"/>
    <e v="#N/A"/>
    <e v="#N/A"/>
    <e v="#N/A"/>
    <e v="#N/A"/>
    <e v="#N/A"/>
    <e v="#N/A"/>
    <e v="#N/A"/>
    <n v="5"/>
    <n v="10"/>
    <n v="67"/>
    <x v="61"/>
    <x v="2"/>
    <x v="2"/>
    <x v="0"/>
    <x v="20"/>
    <x v="15"/>
    <x v="1"/>
  </r>
  <r>
    <s v="CUSCATLAN"/>
    <x v="130"/>
    <s v="0716"/>
    <e v="#N/A"/>
    <e v="#N/A"/>
    <e v="#N/A"/>
    <e v="#N/A"/>
    <e v="#N/A"/>
    <e v="#N/A"/>
    <e v="#N/A"/>
    <e v="#N/A"/>
    <e v="#N/A"/>
    <e v="#N/A"/>
    <e v="#N/A"/>
    <e v="#N/A"/>
    <e v="#N/A"/>
    <e v="#N/A"/>
    <e v="#N/A"/>
    <e v="#N/A"/>
    <x v="2"/>
    <x v="2"/>
    <x v="2"/>
    <x v="0"/>
    <x v="0"/>
    <x v="1"/>
    <x v="1"/>
  </r>
  <r>
    <s v="LA PAZ"/>
    <x v="131"/>
    <s v="0801"/>
    <e v="#N/A"/>
    <e v="#N/A"/>
    <e v="#N/A"/>
    <e v="#N/A"/>
    <e v="#N/A"/>
    <e v="#N/A"/>
    <e v="#N/A"/>
    <e v="#N/A"/>
    <e v="#N/A"/>
    <e v="#N/A"/>
    <e v="#N/A"/>
    <e v="#N/A"/>
    <e v="#N/A"/>
    <e v="#N/A"/>
    <e v="#N/A"/>
    <e v="#N/A"/>
    <x v="2"/>
    <x v="2"/>
    <x v="2"/>
    <x v="0"/>
    <x v="0"/>
    <x v="1"/>
    <x v="1"/>
  </r>
  <r>
    <s v="LA PAZ"/>
    <x v="118"/>
    <s v="0802"/>
    <e v="#N/A"/>
    <e v="#N/A"/>
    <e v="#N/A"/>
    <e v="#N/A"/>
    <e v="#N/A"/>
    <e v="#N/A"/>
    <e v="#N/A"/>
    <e v="#N/A"/>
    <e v="#N/A"/>
    <e v="#N/A"/>
    <e v="#N/A"/>
    <e v="#N/A"/>
    <e v="#N/A"/>
    <e v="#N/A"/>
    <e v="#N/A"/>
    <e v="#N/A"/>
    <x v="2"/>
    <x v="2"/>
    <x v="2"/>
    <x v="0"/>
    <x v="0"/>
    <x v="1"/>
    <x v="1"/>
  </r>
  <r>
    <s v="LA PAZ"/>
    <x v="132"/>
    <s v="0803"/>
    <e v="#N/A"/>
    <e v="#N/A"/>
    <e v="#N/A"/>
    <e v="#N/A"/>
    <e v="#N/A"/>
    <e v="#N/A"/>
    <e v="#N/A"/>
    <e v="#N/A"/>
    <e v="#N/A"/>
    <e v="#N/A"/>
    <e v="#N/A"/>
    <e v="#N/A"/>
    <e v="#N/A"/>
    <e v="#N/A"/>
    <e v="#N/A"/>
    <e v="#N/A"/>
    <x v="2"/>
    <x v="2"/>
    <x v="2"/>
    <x v="0"/>
    <x v="0"/>
    <x v="1"/>
    <x v="1"/>
  </r>
  <r>
    <s v="LA PAZ"/>
    <x v="133"/>
    <s v="0804"/>
    <e v="#N/A"/>
    <e v="#N/A"/>
    <e v="#N/A"/>
    <e v="#N/A"/>
    <e v="#N/A"/>
    <e v="#N/A"/>
    <e v="#N/A"/>
    <e v="#N/A"/>
    <e v="#N/A"/>
    <e v="#N/A"/>
    <e v="#N/A"/>
    <e v="#N/A"/>
    <e v="#N/A"/>
    <e v="#N/A"/>
    <e v="#N/A"/>
    <e v="#N/A"/>
    <x v="2"/>
    <x v="2"/>
    <x v="2"/>
    <x v="0"/>
    <x v="0"/>
    <x v="1"/>
    <x v="1"/>
  </r>
  <r>
    <s v="LA PAZ"/>
    <x v="134"/>
    <s v="0805"/>
    <e v="#N/A"/>
    <e v="#N/A"/>
    <e v="#N/A"/>
    <e v="#N/A"/>
    <e v="#N/A"/>
    <e v="#N/A"/>
    <e v="#N/A"/>
    <e v="#N/A"/>
    <e v="#N/A"/>
    <e v="#N/A"/>
    <e v="#N/A"/>
    <e v="#N/A"/>
    <e v="#N/A"/>
    <n v="11"/>
    <n v="18"/>
    <n v="107"/>
    <x v="62"/>
    <x v="2"/>
    <x v="2"/>
    <x v="0"/>
    <x v="21"/>
    <x v="1"/>
    <x v="1"/>
  </r>
  <r>
    <s v="LA PAZ"/>
    <x v="135"/>
    <s v="0806"/>
    <e v="#N/A"/>
    <e v="#N/A"/>
    <e v="#N/A"/>
    <e v="#N/A"/>
    <e v="#N/A"/>
    <e v="#N/A"/>
    <e v="#N/A"/>
    <e v="#N/A"/>
    <e v="#N/A"/>
    <e v="#N/A"/>
    <e v="#N/A"/>
    <e v="#N/A"/>
    <e v="#N/A"/>
    <e v="#N/A"/>
    <e v="#N/A"/>
    <e v="#N/A"/>
    <x v="2"/>
    <x v="2"/>
    <x v="2"/>
    <x v="0"/>
    <x v="0"/>
    <x v="1"/>
    <x v="1"/>
  </r>
  <r>
    <s v="LA PAZ"/>
    <x v="136"/>
    <s v="0807"/>
    <e v="#N/A"/>
    <e v="#N/A"/>
    <e v="#N/A"/>
    <e v="#N/A"/>
    <e v="#N/A"/>
    <e v="#N/A"/>
    <e v="#N/A"/>
    <e v="#N/A"/>
    <e v="#N/A"/>
    <e v="#N/A"/>
    <e v="#N/A"/>
    <e v="#N/A"/>
    <e v="#N/A"/>
    <e v="#N/A"/>
    <e v="#N/A"/>
    <e v="#N/A"/>
    <x v="2"/>
    <x v="2"/>
    <x v="2"/>
    <x v="0"/>
    <x v="0"/>
    <x v="1"/>
    <x v="1"/>
  </r>
  <r>
    <s v="LA PAZ"/>
    <x v="137"/>
    <s v="0808"/>
    <e v="#N/A"/>
    <e v="#N/A"/>
    <e v="#N/A"/>
    <e v="#N/A"/>
    <e v="#N/A"/>
    <e v="#N/A"/>
    <e v="#N/A"/>
    <e v="#N/A"/>
    <e v="#N/A"/>
    <e v="#N/A"/>
    <e v="#N/A"/>
    <e v="#N/A"/>
    <e v="#N/A"/>
    <e v="#N/A"/>
    <e v="#N/A"/>
    <e v="#N/A"/>
    <x v="2"/>
    <x v="2"/>
    <x v="2"/>
    <x v="0"/>
    <x v="0"/>
    <x v="1"/>
    <x v="1"/>
  </r>
  <r>
    <s v="LA PAZ"/>
    <x v="138"/>
    <s v="0809"/>
    <e v="#N/A"/>
    <e v="#N/A"/>
    <e v="#N/A"/>
    <e v="#N/A"/>
    <e v="#N/A"/>
    <e v="#N/A"/>
    <e v="#N/A"/>
    <e v="#N/A"/>
    <e v="#N/A"/>
    <e v="#N/A"/>
    <e v="#N/A"/>
    <e v="#N/A"/>
    <e v="#N/A"/>
    <e v="#N/A"/>
    <e v="#N/A"/>
    <e v="#N/A"/>
    <x v="2"/>
    <x v="2"/>
    <x v="2"/>
    <x v="0"/>
    <x v="0"/>
    <x v="1"/>
    <x v="1"/>
  </r>
  <r>
    <s v="LA PAZ"/>
    <x v="139"/>
    <s v="0810"/>
    <e v="#N/A"/>
    <e v="#N/A"/>
    <e v="#N/A"/>
    <e v="#N/A"/>
    <e v="#N/A"/>
    <e v="#N/A"/>
    <e v="#N/A"/>
    <e v="#N/A"/>
    <e v="#N/A"/>
    <e v="#N/A"/>
    <n v="1"/>
    <n v="0"/>
    <n v="28"/>
    <n v="1"/>
    <n v="50"/>
    <n v="150"/>
    <x v="63"/>
    <x v="2"/>
    <x v="2"/>
    <x v="26"/>
    <x v="22"/>
    <x v="1"/>
    <x v="1"/>
  </r>
  <r>
    <s v="LA PAZ"/>
    <x v="140"/>
    <s v="0811"/>
    <e v="#N/A"/>
    <e v="#N/A"/>
    <e v="#N/A"/>
    <e v="#N/A"/>
    <e v="#N/A"/>
    <e v="#N/A"/>
    <e v="#N/A"/>
    <e v="#N/A"/>
    <e v="#N/A"/>
    <e v="#N/A"/>
    <e v="#N/A"/>
    <e v="#N/A"/>
    <e v="#N/A"/>
    <e v="#N/A"/>
    <e v="#N/A"/>
    <e v="#N/A"/>
    <x v="2"/>
    <x v="2"/>
    <x v="2"/>
    <x v="0"/>
    <x v="0"/>
    <x v="1"/>
    <x v="1"/>
  </r>
  <r>
    <s v="LA PAZ"/>
    <x v="141"/>
    <s v="0812"/>
    <e v="#N/A"/>
    <e v="#N/A"/>
    <e v="#N/A"/>
    <e v="#N/A"/>
    <e v="#N/A"/>
    <e v="#N/A"/>
    <e v="#N/A"/>
    <e v="#N/A"/>
    <e v="#N/A"/>
    <e v="#N/A"/>
    <e v="#N/A"/>
    <e v="#N/A"/>
    <e v="#N/A"/>
    <e v="#N/A"/>
    <e v="#N/A"/>
    <e v="#N/A"/>
    <x v="2"/>
    <x v="2"/>
    <x v="2"/>
    <x v="0"/>
    <x v="0"/>
    <x v="1"/>
    <x v="1"/>
  </r>
  <r>
    <s v="LA PAZ"/>
    <x v="142"/>
    <s v="0813"/>
    <n v="11"/>
    <n v="0"/>
    <n v="0"/>
    <n v="167"/>
    <n v="167"/>
    <n v="11"/>
    <n v="0"/>
    <n v="0"/>
    <n v="167"/>
    <n v="167"/>
    <e v="#N/A"/>
    <e v="#N/A"/>
    <e v="#N/A"/>
    <e v="#N/A"/>
    <e v="#N/A"/>
    <e v="#N/A"/>
    <x v="64"/>
    <x v="44"/>
    <x v="44"/>
    <x v="0"/>
    <x v="0"/>
    <x v="16"/>
    <x v="0"/>
  </r>
  <r>
    <s v="LA PAZ"/>
    <x v="143"/>
    <s v="0814"/>
    <e v="#N/A"/>
    <e v="#N/A"/>
    <e v="#N/A"/>
    <e v="#N/A"/>
    <e v="#N/A"/>
    <e v="#N/A"/>
    <e v="#N/A"/>
    <e v="#N/A"/>
    <e v="#N/A"/>
    <e v="#N/A"/>
    <e v="#N/A"/>
    <e v="#N/A"/>
    <e v="#N/A"/>
    <e v="#N/A"/>
    <e v="#N/A"/>
    <e v="#N/A"/>
    <x v="2"/>
    <x v="2"/>
    <x v="2"/>
    <x v="0"/>
    <x v="0"/>
    <x v="1"/>
    <x v="1"/>
  </r>
  <r>
    <s v="LA PAZ"/>
    <x v="144"/>
    <s v="0815"/>
    <n v="5"/>
    <n v="0"/>
    <n v="0"/>
    <n v="332"/>
    <n v="332"/>
    <n v="6"/>
    <n v="0"/>
    <n v="0"/>
    <n v="360"/>
    <n v="360"/>
    <e v="#N/A"/>
    <e v="#N/A"/>
    <e v="#N/A"/>
    <n v="1"/>
    <n v="2"/>
    <n v="17"/>
    <x v="65"/>
    <x v="45"/>
    <x v="45"/>
    <x v="0"/>
    <x v="23"/>
    <x v="17"/>
    <x v="9"/>
  </r>
  <r>
    <s v="LA PAZ"/>
    <x v="145"/>
    <s v="0816"/>
    <n v="1"/>
    <n v="0"/>
    <n v="0"/>
    <n v="13"/>
    <n v="13"/>
    <n v="1"/>
    <n v="0"/>
    <n v="0"/>
    <n v="13"/>
    <n v="13"/>
    <e v="#N/A"/>
    <e v="#N/A"/>
    <e v="#N/A"/>
    <e v="#N/A"/>
    <e v="#N/A"/>
    <e v="#N/A"/>
    <x v="66"/>
    <x v="46"/>
    <x v="46"/>
    <x v="0"/>
    <x v="0"/>
    <x v="1"/>
    <x v="0"/>
  </r>
  <r>
    <s v="LA PAZ"/>
    <x v="146"/>
    <s v="0817"/>
    <e v="#N/A"/>
    <e v="#N/A"/>
    <e v="#N/A"/>
    <e v="#N/A"/>
    <e v="#N/A"/>
    <e v="#N/A"/>
    <e v="#N/A"/>
    <e v="#N/A"/>
    <e v="#N/A"/>
    <e v="#N/A"/>
    <e v="#N/A"/>
    <e v="#N/A"/>
    <e v="#N/A"/>
    <e v="#N/A"/>
    <e v="#N/A"/>
    <e v="#N/A"/>
    <x v="2"/>
    <x v="2"/>
    <x v="2"/>
    <x v="0"/>
    <x v="0"/>
    <x v="1"/>
    <x v="1"/>
  </r>
  <r>
    <s v="LA PAZ"/>
    <x v="147"/>
    <s v="0818"/>
    <n v="5"/>
    <n v="0"/>
    <n v="0"/>
    <n v="42"/>
    <n v="42"/>
    <n v="5"/>
    <n v="0"/>
    <n v="0"/>
    <n v="42"/>
    <n v="42"/>
    <e v="#N/A"/>
    <e v="#N/A"/>
    <e v="#N/A"/>
    <n v="1"/>
    <n v="1"/>
    <n v="1"/>
    <x v="67"/>
    <x v="47"/>
    <x v="47"/>
    <x v="0"/>
    <x v="24"/>
    <x v="1"/>
    <x v="0"/>
  </r>
  <r>
    <s v="LA PAZ"/>
    <x v="148"/>
    <s v="0819"/>
    <n v="2"/>
    <n v="0"/>
    <n v="0"/>
    <n v="41"/>
    <n v="41"/>
    <n v="2"/>
    <n v="0"/>
    <n v="0"/>
    <n v="41"/>
    <n v="41"/>
    <n v="1"/>
    <n v="0"/>
    <n v="4"/>
    <e v="#N/A"/>
    <e v="#N/A"/>
    <e v="#N/A"/>
    <x v="68"/>
    <x v="48"/>
    <x v="48"/>
    <x v="27"/>
    <x v="0"/>
    <x v="18"/>
    <x v="0"/>
  </r>
  <r>
    <s v="LA PAZ"/>
    <x v="149"/>
    <s v="0820"/>
    <e v="#N/A"/>
    <e v="#N/A"/>
    <e v="#N/A"/>
    <e v="#N/A"/>
    <e v="#N/A"/>
    <e v="#N/A"/>
    <e v="#N/A"/>
    <e v="#N/A"/>
    <e v="#N/A"/>
    <e v="#N/A"/>
    <e v="#N/A"/>
    <e v="#N/A"/>
    <e v="#N/A"/>
    <e v="#N/A"/>
    <e v="#N/A"/>
    <e v="#N/A"/>
    <x v="2"/>
    <x v="2"/>
    <x v="2"/>
    <x v="0"/>
    <x v="0"/>
    <x v="1"/>
    <x v="1"/>
  </r>
  <r>
    <s v="LA PAZ"/>
    <x v="150"/>
    <s v="0821"/>
    <n v="6"/>
    <n v="3"/>
    <n v="0"/>
    <n v="16"/>
    <n v="16"/>
    <n v="6"/>
    <n v="3"/>
    <n v="0"/>
    <n v="16"/>
    <n v="16"/>
    <n v="15"/>
    <n v="43"/>
    <n v="488"/>
    <e v="#N/A"/>
    <e v="#N/A"/>
    <e v="#N/A"/>
    <x v="69"/>
    <x v="49"/>
    <x v="49"/>
    <x v="28"/>
    <x v="0"/>
    <x v="19"/>
    <x v="0"/>
  </r>
  <r>
    <s v="LA PAZ"/>
    <x v="151"/>
    <s v="0822"/>
    <n v="6"/>
    <n v="0"/>
    <n v="0"/>
    <n v="378"/>
    <n v="378"/>
    <n v="6"/>
    <n v="0"/>
    <n v="0"/>
    <n v="378"/>
    <n v="378"/>
    <n v="5"/>
    <n v="8"/>
    <n v="24"/>
    <e v="#N/A"/>
    <e v="#N/A"/>
    <e v="#N/A"/>
    <x v="70"/>
    <x v="50"/>
    <x v="50"/>
    <x v="29"/>
    <x v="0"/>
    <x v="20"/>
    <x v="0"/>
  </r>
  <r>
    <s v="CABAÑAS"/>
    <x v="152"/>
    <s v="0901"/>
    <e v="#N/A"/>
    <e v="#N/A"/>
    <e v="#N/A"/>
    <e v="#N/A"/>
    <e v="#N/A"/>
    <e v="#N/A"/>
    <e v="#N/A"/>
    <e v="#N/A"/>
    <e v="#N/A"/>
    <e v="#N/A"/>
    <e v="#N/A"/>
    <e v="#N/A"/>
    <e v="#N/A"/>
    <e v="#N/A"/>
    <e v="#N/A"/>
    <e v="#N/A"/>
    <x v="2"/>
    <x v="2"/>
    <x v="2"/>
    <x v="0"/>
    <x v="0"/>
    <x v="1"/>
    <x v="1"/>
  </r>
  <r>
    <s v="CABAÑAS"/>
    <x v="153"/>
    <s v="0902"/>
    <e v="#N/A"/>
    <e v="#N/A"/>
    <e v="#N/A"/>
    <e v="#N/A"/>
    <e v="#N/A"/>
    <e v="#N/A"/>
    <e v="#N/A"/>
    <e v="#N/A"/>
    <e v="#N/A"/>
    <e v="#N/A"/>
    <e v="#N/A"/>
    <e v="#N/A"/>
    <e v="#N/A"/>
    <e v="#N/A"/>
    <e v="#N/A"/>
    <e v="#N/A"/>
    <x v="2"/>
    <x v="2"/>
    <x v="2"/>
    <x v="0"/>
    <x v="0"/>
    <x v="1"/>
    <x v="1"/>
  </r>
  <r>
    <s v="CABAÑAS"/>
    <x v="154"/>
    <s v="0903"/>
    <e v="#N/A"/>
    <e v="#N/A"/>
    <e v="#N/A"/>
    <e v="#N/A"/>
    <e v="#N/A"/>
    <e v="#N/A"/>
    <e v="#N/A"/>
    <e v="#N/A"/>
    <e v="#N/A"/>
    <e v="#N/A"/>
    <n v="6"/>
    <n v="4"/>
    <n v="55"/>
    <e v="#N/A"/>
    <e v="#N/A"/>
    <e v="#N/A"/>
    <x v="71"/>
    <x v="2"/>
    <x v="2"/>
    <x v="30"/>
    <x v="0"/>
    <x v="1"/>
    <x v="1"/>
  </r>
  <r>
    <s v="CABAÑAS"/>
    <x v="155"/>
    <s v="0904"/>
    <e v="#N/A"/>
    <e v="#N/A"/>
    <e v="#N/A"/>
    <e v="#N/A"/>
    <e v="#N/A"/>
    <e v="#N/A"/>
    <e v="#N/A"/>
    <e v="#N/A"/>
    <e v="#N/A"/>
    <e v="#N/A"/>
    <e v="#N/A"/>
    <e v="#N/A"/>
    <e v="#N/A"/>
    <e v="#N/A"/>
    <e v="#N/A"/>
    <e v="#N/A"/>
    <x v="2"/>
    <x v="2"/>
    <x v="2"/>
    <x v="0"/>
    <x v="0"/>
    <x v="1"/>
    <x v="1"/>
  </r>
  <r>
    <s v="CABAÑAS"/>
    <x v="156"/>
    <s v="0905"/>
    <e v="#N/A"/>
    <e v="#N/A"/>
    <e v="#N/A"/>
    <e v="#N/A"/>
    <e v="#N/A"/>
    <e v="#N/A"/>
    <e v="#N/A"/>
    <e v="#N/A"/>
    <e v="#N/A"/>
    <e v="#N/A"/>
    <e v="#N/A"/>
    <e v="#N/A"/>
    <e v="#N/A"/>
    <e v="#N/A"/>
    <e v="#N/A"/>
    <e v="#N/A"/>
    <x v="2"/>
    <x v="2"/>
    <x v="2"/>
    <x v="0"/>
    <x v="0"/>
    <x v="1"/>
    <x v="1"/>
  </r>
  <r>
    <s v="CABAÑAS"/>
    <x v="157"/>
    <s v="0906"/>
    <e v="#N/A"/>
    <e v="#N/A"/>
    <e v="#N/A"/>
    <e v="#N/A"/>
    <e v="#N/A"/>
    <e v="#N/A"/>
    <e v="#N/A"/>
    <e v="#N/A"/>
    <e v="#N/A"/>
    <e v="#N/A"/>
    <n v="7"/>
    <n v="8"/>
    <n v="35"/>
    <e v="#N/A"/>
    <e v="#N/A"/>
    <e v="#N/A"/>
    <x v="72"/>
    <x v="2"/>
    <x v="2"/>
    <x v="31"/>
    <x v="0"/>
    <x v="21"/>
    <x v="1"/>
  </r>
  <r>
    <s v="CABAÑAS"/>
    <x v="158"/>
    <s v="0907"/>
    <e v="#N/A"/>
    <e v="#N/A"/>
    <e v="#N/A"/>
    <e v="#N/A"/>
    <e v="#N/A"/>
    <e v="#N/A"/>
    <e v="#N/A"/>
    <e v="#N/A"/>
    <e v="#N/A"/>
    <e v="#N/A"/>
    <e v="#N/A"/>
    <e v="#N/A"/>
    <e v="#N/A"/>
    <e v="#N/A"/>
    <e v="#N/A"/>
    <e v="#N/A"/>
    <x v="2"/>
    <x v="2"/>
    <x v="2"/>
    <x v="0"/>
    <x v="0"/>
    <x v="1"/>
    <x v="1"/>
  </r>
  <r>
    <s v="CABAÑAS"/>
    <x v="159"/>
    <s v="0908"/>
    <e v="#N/A"/>
    <e v="#N/A"/>
    <e v="#N/A"/>
    <e v="#N/A"/>
    <e v="#N/A"/>
    <e v="#N/A"/>
    <e v="#N/A"/>
    <e v="#N/A"/>
    <e v="#N/A"/>
    <e v="#N/A"/>
    <e v="#N/A"/>
    <e v="#N/A"/>
    <e v="#N/A"/>
    <e v="#N/A"/>
    <e v="#N/A"/>
    <e v="#N/A"/>
    <x v="2"/>
    <x v="2"/>
    <x v="2"/>
    <x v="0"/>
    <x v="0"/>
    <x v="1"/>
    <x v="1"/>
  </r>
  <r>
    <s v="CABAÑAS"/>
    <x v="160"/>
    <s v="0909"/>
    <e v="#N/A"/>
    <e v="#N/A"/>
    <e v="#N/A"/>
    <e v="#N/A"/>
    <e v="#N/A"/>
    <e v="#N/A"/>
    <e v="#N/A"/>
    <e v="#N/A"/>
    <e v="#N/A"/>
    <e v="#N/A"/>
    <n v="6"/>
    <n v="4"/>
    <n v="27"/>
    <e v="#N/A"/>
    <e v="#N/A"/>
    <e v="#N/A"/>
    <x v="73"/>
    <x v="2"/>
    <x v="2"/>
    <x v="32"/>
    <x v="0"/>
    <x v="1"/>
    <x v="1"/>
  </r>
  <r>
    <s v="SAN VICENTE"/>
    <x v="161"/>
    <s v="1001"/>
    <e v="#N/A"/>
    <e v="#N/A"/>
    <e v="#N/A"/>
    <e v="#N/A"/>
    <e v="#N/A"/>
    <e v="#N/A"/>
    <e v="#N/A"/>
    <e v="#N/A"/>
    <e v="#N/A"/>
    <e v="#N/A"/>
    <e v="#N/A"/>
    <e v="#N/A"/>
    <e v="#N/A"/>
    <e v="#N/A"/>
    <e v="#N/A"/>
    <e v="#N/A"/>
    <x v="2"/>
    <x v="2"/>
    <x v="2"/>
    <x v="0"/>
    <x v="0"/>
    <x v="1"/>
    <x v="1"/>
  </r>
  <r>
    <s v="SAN VICENTE"/>
    <x v="162"/>
    <s v="1002"/>
    <n v="1"/>
    <n v="0"/>
    <n v="0"/>
    <n v="55"/>
    <n v="55"/>
    <n v="1"/>
    <n v="0"/>
    <n v="0"/>
    <n v="55"/>
    <n v="55"/>
    <e v="#N/A"/>
    <e v="#N/A"/>
    <e v="#N/A"/>
    <e v="#N/A"/>
    <e v="#N/A"/>
    <e v="#N/A"/>
    <x v="74"/>
    <x v="51"/>
    <x v="51"/>
    <x v="0"/>
    <x v="0"/>
    <x v="1"/>
    <x v="0"/>
  </r>
  <r>
    <s v="SAN VICENTE"/>
    <x v="163"/>
    <s v="1003"/>
    <n v="1"/>
    <n v="0"/>
    <n v="0"/>
    <n v="22"/>
    <n v="22"/>
    <n v="1"/>
    <n v="0"/>
    <n v="0"/>
    <n v="22"/>
    <n v="22"/>
    <e v="#N/A"/>
    <e v="#N/A"/>
    <e v="#N/A"/>
    <e v="#N/A"/>
    <e v="#N/A"/>
    <e v="#N/A"/>
    <x v="75"/>
    <x v="52"/>
    <x v="52"/>
    <x v="0"/>
    <x v="0"/>
    <x v="1"/>
    <x v="0"/>
  </r>
  <r>
    <s v="SAN VICENTE"/>
    <x v="164"/>
    <s v="1004"/>
    <e v="#N/A"/>
    <e v="#N/A"/>
    <e v="#N/A"/>
    <e v="#N/A"/>
    <e v="#N/A"/>
    <e v="#N/A"/>
    <e v="#N/A"/>
    <e v="#N/A"/>
    <e v="#N/A"/>
    <e v="#N/A"/>
    <e v="#N/A"/>
    <e v="#N/A"/>
    <e v="#N/A"/>
    <e v="#N/A"/>
    <e v="#N/A"/>
    <e v="#N/A"/>
    <x v="2"/>
    <x v="2"/>
    <x v="2"/>
    <x v="0"/>
    <x v="0"/>
    <x v="1"/>
    <x v="1"/>
  </r>
  <r>
    <s v="SAN VICENTE"/>
    <x v="165"/>
    <s v="1005"/>
    <e v="#N/A"/>
    <e v="#N/A"/>
    <e v="#N/A"/>
    <e v="#N/A"/>
    <e v="#N/A"/>
    <e v="#N/A"/>
    <e v="#N/A"/>
    <e v="#N/A"/>
    <e v="#N/A"/>
    <e v="#N/A"/>
    <e v="#N/A"/>
    <e v="#N/A"/>
    <e v="#N/A"/>
    <e v="#N/A"/>
    <e v="#N/A"/>
    <e v="#N/A"/>
    <x v="2"/>
    <x v="2"/>
    <x v="2"/>
    <x v="0"/>
    <x v="0"/>
    <x v="1"/>
    <x v="1"/>
  </r>
  <r>
    <s v="SAN VICENTE"/>
    <x v="166"/>
    <s v="1006"/>
    <e v="#N/A"/>
    <e v="#N/A"/>
    <e v="#N/A"/>
    <e v="#N/A"/>
    <e v="#N/A"/>
    <e v="#N/A"/>
    <e v="#N/A"/>
    <e v="#N/A"/>
    <e v="#N/A"/>
    <e v="#N/A"/>
    <e v="#N/A"/>
    <e v="#N/A"/>
    <e v="#N/A"/>
    <e v="#N/A"/>
    <e v="#N/A"/>
    <e v="#N/A"/>
    <x v="2"/>
    <x v="2"/>
    <x v="2"/>
    <x v="0"/>
    <x v="0"/>
    <x v="1"/>
    <x v="1"/>
  </r>
  <r>
    <s v="SAN VICENTE"/>
    <x v="167"/>
    <s v="1007"/>
    <e v="#N/A"/>
    <e v="#N/A"/>
    <e v="#N/A"/>
    <e v="#N/A"/>
    <e v="#N/A"/>
    <e v="#N/A"/>
    <e v="#N/A"/>
    <e v="#N/A"/>
    <e v="#N/A"/>
    <e v="#N/A"/>
    <e v="#N/A"/>
    <e v="#N/A"/>
    <e v="#N/A"/>
    <e v="#N/A"/>
    <e v="#N/A"/>
    <e v="#N/A"/>
    <x v="2"/>
    <x v="2"/>
    <x v="2"/>
    <x v="0"/>
    <x v="0"/>
    <x v="1"/>
    <x v="1"/>
  </r>
  <r>
    <s v="SAN VICENTE"/>
    <x v="8"/>
    <s v="1008"/>
    <e v="#N/A"/>
    <e v="#N/A"/>
    <e v="#N/A"/>
    <e v="#N/A"/>
    <e v="#N/A"/>
    <e v="#N/A"/>
    <e v="#N/A"/>
    <e v="#N/A"/>
    <e v="#N/A"/>
    <e v="#N/A"/>
    <e v="#N/A"/>
    <e v="#N/A"/>
    <e v="#N/A"/>
    <e v="#N/A"/>
    <e v="#N/A"/>
    <e v="#N/A"/>
    <x v="2"/>
    <x v="2"/>
    <x v="2"/>
    <x v="0"/>
    <x v="0"/>
    <x v="1"/>
    <x v="1"/>
  </r>
  <r>
    <s v="SAN VICENTE"/>
    <x v="168"/>
    <s v="1009"/>
    <e v="#N/A"/>
    <e v="#N/A"/>
    <e v="#N/A"/>
    <e v="#N/A"/>
    <e v="#N/A"/>
    <e v="#N/A"/>
    <e v="#N/A"/>
    <e v="#N/A"/>
    <e v="#N/A"/>
    <e v="#N/A"/>
    <e v="#N/A"/>
    <e v="#N/A"/>
    <e v="#N/A"/>
    <e v="#N/A"/>
    <e v="#N/A"/>
    <e v="#N/A"/>
    <x v="2"/>
    <x v="2"/>
    <x v="2"/>
    <x v="0"/>
    <x v="0"/>
    <x v="1"/>
    <x v="1"/>
  </r>
  <r>
    <s v="SAN VICENTE"/>
    <x v="169"/>
    <s v="1010"/>
    <e v="#N/A"/>
    <e v="#N/A"/>
    <e v="#N/A"/>
    <e v="#N/A"/>
    <e v="#N/A"/>
    <e v="#N/A"/>
    <e v="#N/A"/>
    <e v="#N/A"/>
    <e v="#N/A"/>
    <e v="#N/A"/>
    <n v="8"/>
    <n v="0"/>
    <n v="5"/>
    <e v="#N/A"/>
    <e v="#N/A"/>
    <e v="#N/A"/>
    <x v="76"/>
    <x v="2"/>
    <x v="2"/>
    <x v="33"/>
    <x v="0"/>
    <x v="22"/>
    <x v="1"/>
  </r>
  <r>
    <s v="SAN VICENTE"/>
    <x v="170"/>
    <s v="1011"/>
    <n v="4"/>
    <n v="0"/>
    <n v="0"/>
    <n v="75"/>
    <n v="75"/>
    <n v="4"/>
    <n v="0"/>
    <n v="0"/>
    <n v="75"/>
    <n v="75"/>
    <n v="11"/>
    <n v="0"/>
    <n v="137"/>
    <e v="#N/A"/>
    <e v="#N/A"/>
    <e v="#N/A"/>
    <x v="77"/>
    <x v="53"/>
    <x v="53"/>
    <x v="34"/>
    <x v="0"/>
    <x v="23"/>
    <x v="0"/>
  </r>
  <r>
    <s v="SAN VICENTE"/>
    <x v="171"/>
    <s v="1012"/>
    <e v="#N/A"/>
    <e v="#N/A"/>
    <e v="#N/A"/>
    <e v="#N/A"/>
    <e v="#N/A"/>
    <e v="#N/A"/>
    <e v="#N/A"/>
    <e v="#N/A"/>
    <e v="#N/A"/>
    <e v="#N/A"/>
    <e v="#N/A"/>
    <e v="#N/A"/>
    <e v="#N/A"/>
    <e v="#N/A"/>
    <e v="#N/A"/>
    <e v="#N/A"/>
    <x v="2"/>
    <x v="2"/>
    <x v="2"/>
    <x v="0"/>
    <x v="0"/>
    <x v="1"/>
    <x v="1"/>
  </r>
  <r>
    <s v="SAN VICENTE"/>
    <x v="172"/>
    <s v="1013"/>
    <e v="#N/A"/>
    <e v="#N/A"/>
    <e v="#N/A"/>
    <e v="#N/A"/>
    <e v="#N/A"/>
    <e v="#N/A"/>
    <e v="#N/A"/>
    <e v="#N/A"/>
    <e v="#N/A"/>
    <e v="#N/A"/>
    <e v="#N/A"/>
    <e v="#N/A"/>
    <e v="#N/A"/>
    <e v="#N/A"/>
    <e v="#N/A"/>
    <e v="#N/A"/>
    <x v="2"/>
    <x v="2"/>
    <x v="2"/>
    <x v="0"/>
    <x v="0"/>
    <x v="1"/>
    <x v="1"/>
  </r>
  <r>
    <s v="USULUTAN"/>
    <x v="173"/>
    <s v="1101"/>
    <e v="#N/A"/>
    <e v="#N/A"/>
    <e v="#N/A"/>
    <e v="#N/A"/>
    <e v="#N/A"/>
    <e v="#N/A"/>
    <e v="#N/A"/>
    <e v="#N/A"/>
    <e v="#N/A"/>
    <e v="#N/A"/>
    <e v="#N/A"/>
    <e v="#N/A"/>
    <e v="#N/A"/>
    <e v="#N/A"/>
    <e v="#N/A"/>
    <e v="#N/A"/>
    <x v="2"/>
    <x v="2"/>
    <x v="2"/>
    <x v="0"/>
    <x v="0"/>
    <x v="1"/>
    <x v="1"/>
  </r>
  <r>
    <s v="USULUTAN"/>
    <x v="174"/>
    <s v="1102"/>
    <n v="1"/>
    <n v="0"/>
    <n v="0"/>
    <n v="6"/>
    <n v="6"/>
    <n v="1"/>
    <n v="0"/>
    <n v="0"/>
    <n v="6"/>
    <n v="6"/>
    <n v="5"/>
    <n v="0"/>
    <n v="32"/>
    <n v="1"/>
    <n v="0"/>
    <n v="10"/>
    <x v="78"/>
    <x v="54"/>
    <x v="54"/>
    <x v="35"/>
    <x v="25"/>
    <x v="24"/>
    <x v="0"/>
  </r>
  <r>
    <s v="USULUTAN"/>
    <x v="175"/>
    <s v="1103"/>
    <n v="1"/>
    <n v="0"/>
    <n v="0"/>
    <n v="1"/>
    <n v="1"/>
    <n v="1"/>
    <n v="0"/>
    <n v="0"/>
    <n v="1"/>
    <n v="1"/>
    <e v="#N/A"/>
    <e v="#N/A"/>
    <e v="#N/A"/>
    <e v="#N/A"/>
    <e v="#N/A"/>
    <e v="#N/A"/>
    <x v="79"/>
    <x v="55"/>
    <x v="55"/>
    <x v="0"/>
    <x v="0"/>
    <x v="1"/>
    <x v="0"/>
  </r>
  <r>
    <s v="USULUTAN"/>
    <x v="176"/>
    <s v="1104"/>
    <n v="3"/>
    <n v="0"/>
    <n v="0"/>
    <n v="31"/>
    <n v="31"/>
    <n v="3"/>
    <n v="0"/>
    <n v="0"/>
    <n v="31"/>
    <n v="31"/>
    <n v="27"/>
    <n v="5"/>
    <n v="214"/>
    <e v="#N/A"/>
    <e v="#N/A"/>
    <e v="#N/A"/>
    <x v="80"/>
    <x v="56"/>
    <x v="56"/>
    <x v="36"/>
    <x v="0"/>
    <x v="1"/>
    <x v="0"/>
  </r>
  <r>
    <s v="USULUTAN"/>
    <x v="177"/>
    <s v="1105"/>
    <e v="#N/A"/>
    <e v="#N/A"/>
    <e v="#N/A"/>
    <e v="#N/A"/>
    <e v="#N/A"/>
    <e v="#N/A"/>
    <e v="#N/A"/>
    <e v="#N/A"/>
    <e v="#N/A"/>
    <e v="#N/A"/>
    <e v="#N/A"/>
    <e v="#N/A"/>
    <e v="#N/A"/>
    <e v="#N/A"/>
    <e v="#N/A"/>
    <e v="#N/A"/>
    <x v="2"/>
    <x v="2"/>
    <x v="2"/>
    <x v="0"/>
    <x v="0"/>
    <x v="1"/>
    <x v="1"/>
  </r>
  <r>
    <s v="USULUTAN"/>
    <x v="178"/>
    <s v="1106"/>
    <e v="#N/A"/>
    <e v="#N/A"/>
    <e v="#N/A"/>
    <e v="#N/A"/>
    <e v="#N/A"/>
    <e v="#N/A"/>
    <e v="#N/A"/>
    <e v="#N/A"/>
    <e v="#N/A"/>
    <e v="#N/A"/>
    <e v="#N/A"/>
    <e v="#N/A"/>
    <e v="#N/A"/>
    <e v="#N/A"/>
    <e v="#N/A"/>
    <e v="#N/A"/>
    <x v="2"/>
    <x v="2"/>
    <x v="2"/>
    <x v="0"/>
    <x v="0"/>
    <x v="1"/>
    <x v="1"/>
  </r>
  <r>
    <s v="USULUTAN"/>
    <x v="179"/>
    <s v="1107"/>
    <e v="#N/A"/>
    <e v="#N/A"/>
    <e v="#N/A"/>
    <e v="#N/A"/>
    <e v="#N/A"/>
    <e v="#N/A"/>
    <e v="#N/A"/>
    <e v="#N/A"/>
    <e v="#N/A"/>
    <e v="#N/A"/>
    <e v="#N/A"/>
    <e v="#N/A"/>
    <e v="#N/A"/>
    <e v="#N/A"/>
    <e v="#N/A"/>
    <e v="#N/A"/>
    <x v="2"/>
    <x v="2"/>
    <x v="2"/>
    <x v="0"/>
    <x v="0"/>
    <x v="25"/>
    <x v="1"/>
  </r>
  <r>
    <s v="USULUTAN"/>
    <x v="180"/>
    <s v="1108"/>
    <n v="28"/>
    <n v="2"/>
    <n v="0"/>
    <n v="2049"/>
    <n v="2049"/>
    <n v="28"/>
    <n v="2"/>
    <n v="0"/>
    <n v="2049"/>
    <n v="2049"/>
    <n v="35"/>
    <n v="10"/>
    <n v="282"/>
    <e v="#N/A"/>
    <e v="#N/A"/>
    <e v="#N/A"/>
    <x v="81"/>
    <x v="57"/>
    <x v="57"/>
    <x v="37"/>
    <x v="0"/>
    <x v="26"/>
    <x v="0"/>
  </r>
  <r>
    <s v="USULUTAN"/>
    <x v="181"/>
    <s v="1109"/>
    <e v="#N/A"/>
    <e v="#N/A"/>
    <e v="#N/A"/>
    <e v="#N/A"/>
    <e v="#N/A"/>
    <e v="#N/A"/>
    <e v="#N/A"/>
    <e v="#N/A"/>
    <e v="#N/A"/>
    <e v="#N/A"/>
    <e v="#N/A"/>
    <e v="#N/A"/>
    <e v="#N/A"/>
    <e v="#N/A"/>
    <e v="#N/A"/>
    <e v="#N/A"/>
    <x v="2"/>
    <x v="2"/>
    <x v="2"/>
    <x v="0"/>
    <x v="0"/>
    <x v="1"/>
    <x v="1"/>
  </r>
  <r>
    <s v="USULUTAN"/>
    <x v="182"/>
    <s v="1110"/>
    <n v="1"/>
    <n v="0"/>
    <n v="0"/>
    <n v="5"/>
    <n v="5"/>
    <n v="2"/>
    <n v="195"/>
    <n v="0"/>
    <n v="5"/>
    <n v="5"/>
    <e v="#N/A"/>
    <e v="#N/A"/>
    <e v="#N/A"/>
    <e v="#N/A"/>
    <e v="#N/A"/>
    <e v="#N/A"/>
    <x v="82"/>
    <x v="58"/>
    <x v="58"/>
    <x v="0"/>
    <x v="0"/>
    <x v="27"/>
    <x v="0"/>
  </r>
  <r>
    <s v="USULUTAN"/>
    <x v="183"/>
    <s v="1111"/>
    <e v="#N/A"/>
    <e v="#N/A"/>
    <e v="#N/A"/>
    <e v="#N/A"/>
    <e v="#N/A"/>
    <e v="#N/A"/>
    <e v="#N/A"/>
    <e v="#N/A"/>
    <e v="#N/A"/>
    <e v="#N/A"/>
    <e v="#N/A"/>
    <e v="#N/A"/>
    <e v="#N/A"/>
    <e v="#N/A"/>
    <e v="#N/A"/>
    <e v="#N/A"/>
    <x v="2"/>
    <x v="2"/>
    <x v="2"/>
    <x v="0"/>
    <x v="0"/>
    <x v="1"/>
    <x v="1"/>
  </r>
  <r>
    <s v="USULUTAN"/>
    <x v="184"/>
    <s v="1112"/>
    <e v="#N/A"/>
    <e v="#N/A"/>
    <e v="#N/A"/>
    <e v="#N/A"/>
    <e v="#N/A"/>
    <e v="#N/A"/>
    <e v="#N/A"/>
    <e v="#N/A"/>
    <e v="#N/A"/>
    <e v="#N/A"/>
    <e v="#N/A"/>
    <e v="#N/A"/>
    <e v="#N/A"/>
    <e v="#N/A"/>
    <e v="#N/A"/>
    <e v="#N/A"/>
    <x v="2"/>
    <x v="2"/>
    <x v="2"/>
    <x v="0"/>
    <x v="0"/>
    <x v="1"/>
    <x v="1"/>
  </r>
  <r>
    <s v="USULUTAN"/>
    <x v="185"/>
    <s v="1113"/>
    <e v="#N/A"/>
    <e v="#N/A"/>
    <e v="#N/A"/>
    <e v="#N/A"/>
    <e v="#N/A"/>
    <e v="#N/A"/>
    <e v="#N/A"/>
    <e v="#N/A"/>
    <e v="#N/A"/>
    <e v="#N/A"/>
    <n v="8"/>
    <n v="2"/>
    <n v="51"/>
    <e v="#N/A"/>
    <e v="#N/A"/>
    <e v="#N/A"/>
    <x v="83"/>
    <x v="2"/>
    <x v="2"/>
    <x v="38"/>
    <x v="0"/>
    <x v="1"/>
    <x v="1"/>
  </r>
  <r>
    <s v="USULUTAN"/>
    <x v="186"/>
    <s v="1114"/>
    <n v="3"/>
    <n v="0"/>
    <n v="0"/>
    <n v="168"/>
    <n v="168"/>
    <n v="3"/>
    <n v="0"/>
    <n v="0"/>
    <n v="168"/>
    <n v="168"/>
    <e v="#N/A"/>
    <e v="#N/A"/>
    <e v="#N/A"/>
    <e v="#N/A"/>
    <e v="#N/A"/>
    <e v="#N/A"/>
    <x v="84"/>
    <x v="59"/>
    <x v="59"/>
    <x v="0"/>
    <x v="0"/>
    <x v="28"/>
    <x v="0"/>
  </r>
  <r>
    <s v="USULUTAN"/>
    <x v="187"/>
    <s v="1115"/>
    <e v="#N/A"/>
    <e v="#N/A"/>
    <e v="#N/A"/>
    <e v="#N/A"/>
    <e v="#N/A"/>
    <e v="#N/A"/>
    <e v="#N/A"/>
    <e v="#N/A"/>
    <e v="#N/A"/>
    <e v="#N/A"/>
    <e v="#N/A"/>
    <e v="#N/A"/>
    <e v="#N/A"/>
    <e v="#N/A"/>
    <e v="#N/A"/>
    <e v="#N/A"/>
    <x v="2"/>
    <x v="2"/>
    <x v="2"/>
    <x v="0"/>
    <x v="0"/>
    <x v="1"/>
    <x v="1"/>
  </r>
  <r>
    <s v="USULUTAN"/>
    <x v="188"/>
    <s v="1116"/>
    <e v="#N/A"/>
    <e v="#N/A"/>
    <e v="#N/A"/>
    <e v="#N/A"/>
    <e v="#N/A"/>
    <e v="#N/A"/>
    <e v="#N/A"/>
    <e v="#N/A"/>
    <e v="#N/A"/>
    <e v="#N/A"/>
    <e v="#N/A"/>
    <e v="#N/A"/>
    <e v="#N/A"/>
    <e v="#N/A"/>
    <e v="#N/A"/>
    <e v="#N/A"/>
    <x v="2"/>
    <x v="2"/>
    <x v="2"/>
    <x v="0"/>
    <x v="0"/>
    <x v="1"/>
    <x v="1"/>
  </r>
  <r>
    <s v="USULUTAN"/>
    <x v="189"/>
    <s v="1117"/>
    <n v="7"/>
    <n v="0"/>
    <n v="0"/>
    <n v="677"/>
    <n v="677"/>
    <n v="7"/>
    <n v="0"/>
    <n v="0"/>
    <n v="677"/>
    <n v="677"/>
    <n v="4"/>
    <n v="0"/>
    <n v="242"/>
    <n v="1"/>
    <n v="78"/>
    <n v="182"/>
    <x v="85"/>
    <x v="60"/>
    <x v="60"/>
    <x v="39"/>
    <x v="26"/>
    <x v="29"/>
    <x v="0"/>
  </r>
  <r>
    <s v="USULUTAN"/>
    <x v="190"/>
    <s v="1118"/>
    <n v="1"/>
    <n v="0"/>
    <n v="0"/>
    <n v="19"/>
    <n v="19"/>
    <n v="1"/>
    <n v="0"/>
    <n v="0"/>
    <n v="19"/>
    <n v="19"/>
    <e v="#N/A"/>
    <e v="#N/A"/>
    <e v="#N/A"/>
    <e v="#N/A"/>
    <e v="#N/A"/>
    <e v="#N/A"/>
    <x v="86"/>
    <x v="61"/>
    <x v="61"/>
    <x v="0"/>
    <x v="0"/>
    <x v="1"/>
    <x v="0"/>
  </r>
  <r>
    <s v="USULUTAN"/>
    <x v="191"/>
    <s v="1119"/>
    <e v="#N/A"/>
    <e v="#N/A"/>
    <e v="#N/A"/>
    <e v="#N/A"/>
    <e v="#N/A"/>
    <e v="#N/A"/>
    <e v="#N/A"/>
    <e v="#N/A"/>
    <e v="#N/A"/>
    <e v="#N/A"/>
    <e v="#N/A"/>
    <e v="#N/A"/>
    <e v="#N/A"/>
    <e v="#N/A"/>
    <e v="#N/A"/>
    <e v="#N/A"/>
    <x v="2"/>
    <x v="2"/>
    <x v="2"/>
    <x v="0"/>
    <x v="0"/>
    <x v="1"/>
    <x v="1"/>
  </r>
  <r>
    <s v="USULUTAN"/>
    <x v="192"/>
    <s v="1120"/>
    <e v="#N/A"/>
    <e v="#N/A"/>
    <e v="#N/A"/>
    <e v="#N/A"/>
    <e v="#N/A"/>
    <e v="#N/A"/>
    <e v="#N/A"/>
    <e v="#N/A"/>
    <e v="#N/A"/>
    <e v="#N/A"/>
    <e v="#N/A"/>
    <e v="#N/A"/>
    <e v="#N/A"/>
    <e v="#N/A"/>
    <e v="#N/A"/>
    <e v="#N/A"/>
    <x v="2"/>
    <x v="2"/>
    <x v="2"/>
    <x v="0"/>
    <x v="0"/>
    <x v="1"/>
    <x v="1"/>
  </r>
  <r>
    <s v="USULUTAN"/>
    <x v="193"/>
    <s v="1121"/>
    <e v="#N/A"/>
    <e v="#N/A"/>
    <e v="#N/A"/>
    <e v="#N/A"/>
    <e v="#N/A"/>
    <e v="#N/A"/>
    <e v="#N/A"/>
    <e v="#N/A"/>
    <e v="#N/A"/>
    <e v="#N/A"/>
    <e v="#N/A"/>
    <e v="#N/A"/>
    <e v="#N/A"/>
    <e v="#N/A"/>
    <e v="#N/A"/>
    <e v="#N/A"/>
    <x v="2"/>
    <x v="2"/>
    <x v="2"/>
    <x v="0"/>
    <x v="0"/>
    <x v="1"/>
    <x v="1"/>
  </r>
  <r>
    <s v="USULUTAN"/>
    <x v="194"/>
    <s v="1122"/>
    <n v="1"/>
    <n v="0"/>
    <n v="0"/>
    <n v="2"/>
    <n v="2"/>
    <n v="1"/>
    <n v="0"/>
    <n v="0"/>
    <n v="2"/>
    <n v="2"/>
    <e v="#N/A"/>
    <e v="#N/A"/>
    <e v="#N/A"/>
    <e v="#N/A"/>
    <e v="#N/A"/>
    <e v="#N/A"/>
    <x v="87"/>
    <x v="62"/>
    <x v="62"/>
    <x v="0"/>
    <x v="0"/>
    <x v="1"/>
    <x v="0"/>
  </r>
  <r>
    <s v="USULUTAN"/>
    <x v="195"/>
    <s v="1123"/>
    <e v="#N/A"/>
    <e v="#N/A"/>
    <e v="#N/A"/>
    <e v="#N/A"/>
    <e v="#N/A"/>
    <e v="#N/A"/>
    <e v="#N/A"/>
    <e v="#N/A"/>
    <e v="#N/A"/>
    <e v="#N/A"/>
    <n v="21"/>
    <n v="29"/>
    <n v="526"/>
    <e v="#N/A"/>
    <e v="#N/A"/>
    <e v="#N/A"/>
    <x v="88"/>
    <x v="2"/>
    <x v="2"/>
    <x v="40"/>
    <x v="0"/>
    <x v="1"/>
    <x v="1"/>
  </r>
  <r>
    <s v="SAN MIGUEL"/>
    <x v="196"/>
    <s v="1201"/>
    <n v="1"/>
    <n v="0"/>
    <n v="0"/>
    <n v="5"/>
    <n v="5"/>
    <n v="1"/>
    <n v="0"/>
    <n v="0"/>
    <n v="5"/>
    <n v="5"/>
    <e v="#N/A"/>
    <e v="#N/A"/>
    <e v="#N/A"/>
    <e v="#N/A"/>
    <e v="#N/A"/>
    <e v="#N/A"/>
    <x v="89"/>
    <x v="63"/>
    <x v="63"/>
    <x v="0"/>
    <x v="0"/>
    <x v="30"/>
    <x v="0"/>
  </r>
  <r>
    <s v="SAN MIGUEL"/>
    <x v="197"/>
    <s v="1202"/>
    <n v="1"/>
    <n v="0"/>
    <n v="0"/>
    <n v="2"/>
    <n v="2"/>
    <n v="2"/>
    <n v="7"/>
    <n v="0"/>
    <n v="2"/>
    <n v="2"/>
    <e v="#N/A"/>
    <e v="#N/A"/>
    <e v="#N/A"/>
    <e v="#N/A"/>
    <e v="#N/A"/>
    <e v="#N/A"/>
    <x v="90"/>
    <x v="64"/>
    <x v="64"/>
    <x v="0"/>
    <x v="0"/>
    <x v="1"/>
    <x v="0"/>
  </r>
  <r>
    <s v="SAN MIGUEL"/>
    <x v="198"/>
    <s v="1203"/>
    <e v="#N/A"/>
    <e v="#N/A"/>
    <e v="#N/A"/>
    <e v="#N/A"/>
    <e v="#N/A"/>
    <e v="#N/A"/>
    <e v="#N/A"/>
    <e v="#N/A"/>
    <e v="#N/A"/>
    <e v="#N/A"/>
    <e v="#N/A"/>
    <e v="#N/A"/>
    <e v="#N/A"/>
    <e v="#N/A"/>
    <e v="#N/A"/>
    <e v="#N/A"/>
    <x v="2"/>
    <x v="2"/>
    <x v="2"/>
    <x v="0"/>
    <x v="0"/>
    <x v="1"/>
    <x v="1"/>
  </r>
  <r>
    <s v="SAN MIGUEL"/>
    <x v="199"/>
    <s v="1204"/>
    <e v="#N/A"/>
    <e v="#N/A"/>
    <e v="#N/A"/>
    <e v="#N/A"/>
    <e v="#N/A"/>
    <e v="#N/A"/>
    <e v="#N/A"/>
    <e v="#N/A"/>
    <e v="#N/A"/>
    <e v="#N/A"/>
    <e v="#N/A"/>
    <e v="#N/A"/>
    <e v="#N/A"/>
    <e v="#N/A"/>
    <e v="#N/A"/>
    <e v="#N/A"/>
    <x v="2"/>
    <x v="2"/>
    <x v="2"/>
    <x v="0"/>
    <x v="0"/>
    <x v="1"/>
    <x v="1"/>
  </r>
  <r>
    <s v="SAN MIGUEL"/>
    <x v="200"/>
    <s v="1205"/>
    <e v="#N/A"/>
    <e v="#N/A"/>
    <e v="#N/A"/>
    <e v="#N/A"/>
    <e v="#N/A"/>
    <e v="#N/A"/>
    <e v="#N/A"/>
    <e v="#N/A"/>
    <e v="#N/A"/>
    <e v="#N/A"/>
    <e v="#N/A"/>
    <e v="#N/A"/>
    <e v="#N/A"/>
    <e v="#N/A"/>
    <e v="#N/A"/>
    <e v="#N/A"/>
    <x v="2"/>
    <x v="2"/>
    <x v="2"/>
    <x v="0"/>
    <x v="0"/>
    <x v="1"/>
    <x v="1"/>
  </r>
  <r>
    <s v="SAN MIGUEL"/>
    <x v="201"/>
    <s v="1206"/>
    <n v="4"/>
    <n v="0"/>
    <n v="0"/>
    <n v="71"/>
    <n v="71"/>
    <n v="4"/>
    <n v="0"/>
    <n v="0"/>
    <n v="71"/>
    <n v="71"/>
    <n v="12"/>
    <n v="1"/>
    <n v="60"/>
    <e v="#N/A"/>
    <e v="#N/A"/>
    <e v="#N/A"/>
    <x v="91"/>
    <x v="65"/>
    <x v="65"/>
    <x v="41"/>
    <x v="0"/>
    <x v="31"/>
    <x v="0"/>
  </r>
  <r>
    <s v="SAN MIGUEL"/>
    <x v="202"/>
    <s v="1207"/>
    <e v="#N/A"/>
    <e v="#N/A"/>
    <e v="#N/A"/>
    <e v="#N/A"/>
    <e v="#N/A"/>
    <e v="#N/A"/>
    <e v="#N/A"/>
    <e v="#N/A"/>
    <e v="#N/A"/>
    <e v="#N/A"/>
    <e v="#N/A"/>
    <e v="#N/A"/>
    <e v="#N/A"/>
    <e v="#N/A"/>
    <e v="#N/A"/>
    <e v="#N/A"/>
    <x v="2"/>
    <x v="2"/>
    <x v="2"/>
    <x v="0"/>
    <x v="0"/>
    <x v="32"/>
    <x v="1"/>
  </r>
  <r>
    <s v="SAN MIGUEL"/>
    <x v="203"/>
    <s v="1208"/>
    <e v="#N/A"/>
    <e v="#N/A"/>
    <e v="#N/A"/>
    <e v="#N/A"/>
    <e v="#N/A"/>
    <e v="#N/A"/>
    <e v="#N/A"/>
    <e v="#N/A"/>
    <e v="#N/A"/>
    <e v="#N/A"/>
    <e v="#N/A"/>
    <e v="#N/A"/>
    <e v="#N/A"/>
    <e v="#N/A"/>
    <e v="#N/A"/>
    <e v="#N/A"/>
    <x v="2"/>
    <x v="2"/>
    <x v="2"/>
    <x v="0"/>
    <x v="0"/>
    <x v="1"/>
    <x v="1"/>
  </r>
  <r>
    <s v="SAN MIGUEL"/>
    <x v="204"/>
    <s v="1209"/>
    <n v="1"/>
    <n v="0"/>
    <n v="0"/>
    <n v="1"/>
    <n v="1"/>
    <n v="1"/>
    <n v="0"/>
    <n v="0"/>
    <n v="1"/>
    <n v="1"/>
    <e v="#N/A"/>
    <e v="#N/A"/>
    <e v="#N/A"/>
    <e v="#N/A"/>
    <e v="#N/A"/>
    <e v="#N/A"/>
    <x v="92"/>
    <x v="66"/>
    <x v="66"/>
    <x v="0"/>
    <x v="0"/>
    <x v="33"/>
    <x v="0"/>
  </r>
  <r>
    <s v="SAN MIGUEL"/>
    <x v="205"/>
    <s v="1210"/>
    <e v="#N/A"/>
    <e v="#N/A"/>
    <e v="#N/A"/>
    <e v="#N/A"/>
    <e v="#N/A"/>
    <e v="#N/A"/>
    <e v="#N/A"/>
    <e v="#N/A"/>
    <e v="#N/A"/>
    <e v="#N/A"/>
    <e v="#N/A"/>
    <e v="#N/A"/>
    <e v="#N/A"/>
    <e v="#N/A"/>
    <e v="#N/A"/>
    <e v="#N/A"/>
    <x v="2"/>
    <x v="2"/>
    <x v="2"/>
    <x v="0"/>
    <x v="0"/>
    <x v="1"/>
    <x v="1"/>
  </r>
  <r>
    <s v="SAN MIGUEL"/>
    <x v="206"/>
    <s v="1211"/>
    <e v="#N/A"/>
    <e v="#N/A"/>
    <e v="#N/A"/>
    <e v="#N/A"/>
    <e v="#N/A"/>
    <e v="#N/A"/>
    <e v="#N/A"/>
    <e v="#N/A"/>
    <e v="#N/A"/>
    <e v="#N/A"/>
    <e v="#N/A"/>
    <e v="#N/A"/>
    <e v="#N/A"/>
    <e v="#N/A"/>
    <e v="#N/A"/>
    <e v="#N/A"/>
    <x v="2"/>
    <x v="2"/>
    <x v="2"/>
    <x v="0"/>
    <x v="0"/>
    <x v="1"/>
    <x v="1"/>
  </r>
  <r>
    <s v="SAN MIGUEL"/>
    <x v="207"/>
    <s v="1212"/>
    <e v="#N/A"/>
    <e v="#N/A"/>
    <e v="#N/A"/>
    <e v="#N/A"/>
    <e v="#N/A"/>
    <e v="#N/A"/>
    <e v="#N/A"/>
    <e v="#N/A"/>
    <e v="#N/A"/>
    <e v="#N/A"/>
    <e v="#N/A"/>
    <e v="#N/A"/>
    <e v="#N/A"/>
    <e v="#N/A"/>
    <e v="#N/A"/>
    <e v="#N/A"/>
    <x v="2"/>
    <x v="2"/>
    <x v="2"/>
    <x v="0"/>
    <x v="0"/>
    <x v="1"/>
    <x v="1"/>
  </r>
  <r>
    <s v="SAN MIGUEL"/>
    <x v="208"/>
    <s v="1213"/>
    <e v="#N/A"/>
    <e v="#N/A"/>
    <e v="#N/A"/>
    <e v="#N/A"/>
    <e v="#N/A"/>
    <e v="#N/A"/>
    <e v="#N/A"/>
    <e v="#N/A"/>
    <e v="#N/A"/>
    <e v="#N/A"/>
    <e v="#N/A"/>
    <e v="#N/A"/>
    <e v="#N/A"/>
    <e v="#N/A"/>
    <e v="#N/A"/>
    <e v="#N/A"/>
    <x v="2"/>
    <x v="2"/>
    <x v="2"/>
    <x v="0"/>
    <x v="0"/>
    <x v="1"/>
    <x v="1"/>
  </r>
  <r>
    <s v="SAN MIGUEL"/>
    <x v="209"/>
    <s v="1214"/>
    <e v="#N/A"/>
    <e v="#N/A"/>
    <e v="#N/A"/>
    <e v="#N/A"/>
    <e v="#N/A"/>
    <e v="#N/A"/>
    <e v="#N/A"/>
    <e v="#N/A"/>
    <e v="#N/A"/>
    <e v="#N/A"/>
    <e v="#N/A"/>
    <e v="#N/A"/>
    <e v="#N/A"/>
    <e v="#N/A"/>
    <e v="#N/A"/>
    <e v="#N/A"/>
    <x v="2"/>
    <x v="2"/>
    <x v="2"/>
    <x v="0"/>
    <x v="0"/>
    <x v="1"/>
    <x v="1"/>
  </r>
  <r>
    <s v="SAN MIGUEL"/>
    <x v="210"/>
    <s v="1215"/>
    <e v="#N/A"/>
    <e v="#N/A"/>
    <e v="#N/A"/>
    <e v="#N/A"/>
    <e v="#N/A"/>
    <e v="#N/A"/>
    <e v="#N/A"/>
    <e v="#N/A"/>
    <e v="#N/A"/>
    <e v="#N/A"/>
    <e v="#N/A"/>
    <e v="#N/A"/>
    <e v="#N/A"/>
    <e v="#N/A"/>
    <e v="#N/A"/>
    <e v="#N/A"/>
    <x v="2"/>
    <x v="2"/>
    <x v="2"/>
    <x v="0"/>
    <x v="0"/>
    <x v="1"/>
    <x v="1"/>
  </r>
  <r>
    <s v="SAN MIGUEL"/>
    <x v="211"/>
    <s v="1216"/>
    <e v="#N/A"/>
    <e v="#N/A"/>
    <e v="#N/A"/>
    <e v="#N/A"/>
    <e v="#N/A"/>
    <e v="#N/A"/>
    <e v="#N/A"/>
    <e v="#N/A"/>
    <e v="#N/A"/>
    <e v="#N/A"/>
    <e v="#N/A"/>
    <e v="#N/A"/>
    <e v="#N/A"/>
    <e v="#N/A"/>
    <e v="#N/A"/>
    <e v="#N/A"/>
    <x v="2"/>
    <x v="2"/>
    <x v="2"/>
    <x v="0"/>
    <x v="0"/>
    <x v="1"/>
    <x v="1"/>
  </r>
  <r>
    <s v="SAN MIGUEL"/>
    <x v="212"/>
    <s v="1217"/>
    <n v="16"/>
    <n v="0"/>
    <n v="0"/>
    <n v="125"/>
    <n v="125"/>
    <n v="16"/>
    <n v="0"/>
    <n v="0"/>
    <n v="125"/>
    <n v="125"/>
    <n v="1"/>
    <n v="0"/>
    <n v="0"/>
    <e v="#N/A"/>
    <e v="#N/A"/>
    <e v="#N/A"/>
    <x v="93"/>
    <x v="67"/>
    <x v="67"/>
    <x v="42"/>
    <x v="0"/>
    <x v="34"/>
    <x v="0"/>
  </r>
  <r>
    <s v="SAN MIGUEL"/>
    <x v="213"/>
    <s v="1218"/>
    <e v="#N/A"/>
    <e v="#N/A"/>
    <e v="#N/A"/>
    <e v="#N/A"/>
    <e v="#N/A"/>
    <e v="#N/A"/>
    <e v="#N/A"/>
    <e v="#N/A"/>
    <e v="#N/A"/>
    <e v="#N/A"/>
    <e v="#N/A"/>
    <e v="#N/A"/>
    <e v="#N/A"/>
    <e v="#N/A"/>
    <e v="#N/A"/>
    <e v="#N/A"/>
    <x v="2"/>
    <x v="2"/>
    <x v="2"/>
    <x v="0"/>
    <x v="0"/>
    <x v="1"/>
    <x v="1"/>
  </r>
  <r>
    <s v="SAN MIGUEL"/>
    <x v="214"/>
    <s v="1219"/>
    <e v="#N/A"/>
    <e v="#N/A"/>
    <e v="#N/A"/>
    <e v="#N/A"/>
    <e v="#N/A"/>
    <e v="#N/A"/>
    <e v="#N/A"/>
    <e v="#N/A"/>
    <e v="#N/A"/>
    <e v="#N/A"/>
    <e v="#N/A"/>
    <e v="#N/A"/>
    <e v="#N/A"/>
    <e v="#N/A"/>
    <e v="#N/A"/>
    <e v="#N/A"/>
    <x v="2"/>
    <x v="2"/>
    <x v="2"/>
    <x v="0"/>
    <x v="0"/>
    <x v="1"/>
    <x v="1"/>
  </r>
  <r>
    <s v="SAN MIGUEL"/>
    <x v="215"/>
    <s v="1220"/>
    <e v="#N/A"/>
    <e v="#N/A"/>
    <e v="#N/A"/>
    <e v="#N/A"/>
    <e v="#N/A"/>
    <e v="#N/A"/>
    <e v="#N/A"/>
    <e v="#N/A"/>
    <e v="#N/A"/>
    <e v="#N/A"/>
    <e v="#N/A"/>
    <e v="#N/A"/>
    <e v="#N/A"/>
    <e v="#N/A"/>
    <e v="#N/A"/>
    <e v="#N/A"/>
    <x v="2"/>
    <x v="2"/>
    <x v="2"/>
    <x v="0"/>
    <x v="0"/>
    <x v="1"/>
    <x v="1"/>
  </r>
  <r>
    <s v="MORAZAN"/>
    <x v="216"/>
    <s v="1301"/>
    <e v="#N/A"/>
    <e v="#N/A"/>
    <e v="#N/A"/>
    <e v="#N/A"/>
    <e v="#N/A"/>
    <e v="#N/A"/>
    <e v="#N/A"/>
    <e v="#N/A"/>
    <e v="#N/A"/>
    <e v="#N/A"/>
    <e v="#N/A"/>
    <e v="#N/A"/>
    <e v="#N/A"/>
    <e v="#N/A"/>
    <e v="#N/A"/>
    <e v="#N/A"/>
    <x v="2"/>
    <x v="2"/>
    <x v="2"/>
    <x v="0"/>
    <x v="0"/>
    <x v="1"/>
    <x v="1"/>
  </r>
  <r>
    <s v="MORAZAN"/>
    <x v="217"/>
    <s v="1302"/>
    <n v="1"/>
    <n v="0"/>
    <n v="0"/>
    <n v="33"/>
    <n v="33"/>
    <n v="1"/>
    <n v="0"/>
    <n v="0"/>
    <n v="33"/>
    <n v="33"/>
    <e v="#N/A"/>
    <e v="#N/A"/>
    <e v="#N/A"/>
    <e v="#N/A"/>
    <e v="#N/A"/>
    <e v="#N/A"/>
    <x v="94"/>
    <x v="68"/>
    <x v="68"/>
    <x v="0"/>
    <x v="0"/>
    <x v="1"/>
    <x v="0"/>
  </r>
  <r>
    <s v="MORAZAN"/>
    <x v="218"/>
    <s v="1303"/>
    <e v="#N/A"/>
    <e v="#N/A"/>
    <e v="#N/A"/>
    <e v="#N/A"/>
    <e v="#N/A"/>
    <e v="#N/A"/>
    <e v="#N/A"/>
    <e v="#N/A"/>
    <e v="#N/A"/>
    <e v="#N/A"/>
    <e v="#N/A"/>
    <e v="#N/A"/>
    <e v="#N/A"/>
    <e v="#N/A"/>
    <e v="#N/A"/>
    <e v="#N/A"/>
    <x v="2"/>
    <x v="2"/>
    <x v="2"/>
    <x v="0"/>
    <x v="0"/>
    <x v="1"/>
    <x v="1"/>
  </r>
  <r>
    <s v="MORAZAN"/>
    <x v="219"/>
    <s v="1304"/>
    <e v="#N/A"/>
    <e v="#N/A"/>
    <e v="#N/A"/>
    <e v="#N/A"/>
    <e v="#N/A"/>
    <e v="#N/A"/>
    <e v="#N/A"/>
    <e v="#N/A"/>
    <e v="#N/A"/>
    <e v="#N/A"/>
    <e v="#N/A"/>
    <e v="#N/A"/>
    <e v="#N/A"/>
    <e v="#N/A"/>
    <e v="#N/A"/>
    <e v="#N/A"/>
    <x v="2"/>
    <x v="2"/>
    <x v="2"/>
    <x v="0"/>
    <x v="0"/>
    <x v="1"/>
    <x v="1"/>
  </r>
  <r>
    <s v="MORAZAN"/>
    <x v="220"/>
    <s v="1305"/>
    <e v="#N/A"/>
    <e v="#N/A"/>
    <e v="#N/A"/>
    <e v="#N/A"/>
    <e v="#N/A"/>
    <e v="#N/A"/>
    <e v="#N/A"/>
    <e v="#N/A"/>
    <e v="#N/A"/>
    <e v="#N/A"/>
    <e v="#N/A"/>
    <e v="#N/A"/>
    <e v="#N/A"/>
    <e v="#N/A"/>
    <e v="#N/A"/>
    <e v="#N/A"/>
    <x v="2"/>
    <x v="2"/>
    <x v="2"/>
    <x v="0"/>
    <x v="0"/>
    <x v="1"/>
    <x v="1"/>
  </r>
  <r>
    <s v="MORAZAN"/>
    <x v="221"/>
    <s v="1306"/>
    <n v="1"/>
    <n v="6"/>
    <n v="0"/>
    <n v="32"/>
    <n v="32"/>
    <n v="1"/>
    <n v="6"/>
    <n v="0"/>
    <n v="32"/>
    <n v="32"/>
    <e v="#N/A"/>
    <e v="#N/A"/>
    <e v="#N/A"/>
    <e v="#N/A"/>
    <e v="#N/A"/>
    <e v="#N/A"/>
    <x v="95"/>
    <x v="69"/>
    <x v="69"/>
    <x v="0"/>
    <x v="0"/>
    <x v="1"/>
    <x v="0"/>
  </r>
  <r>
    <s v="MORAZAN"/>
    <x v="118"/>
    <s v="1307"/>
    <e v="#N/A"/>
    <e v="#N/A"/>
    <e v="#N/A"/>
    <e v="#N/A"/>
    <e v="#N/A"/>
    <e v="#N/A"/>
    <e v="#N/A"/>
    <e v="#N/A"/>
    <e v="#N/A"/>
    <e v="#N/A"/>
    <e v="#N/A"/>
    <e v="#N/A"/>
    <e v="#N/A"/>
    <e v="#N/A"/>
    <e v="#N/A"/>
    <e v="#N/A"/>
    <x v="2"/>
    <x v="2"/>
    <x v="2"/>
    <x v="0"/>
    <x v="0"/>
    <x v="1"/>
    <x v="1"/>
  </r>
  <r>
    <s v="MORAZAN"/>
    <x v="222"/>
    <s v="1308"/>
    <e v="#N/A"/>
    <e v="#N/A"/>
    <e v="#N/A"/>
    <e v="#N/A"/>
    <e v="#N/A"/>
    <e v="#N/A"/>
    <e v="#N/A"/>
    <e v="#N/A"/>
    <e v="#N/A"/>
    <e v="#N/A"/>
    <e v="#N/A"/>
    <e v="#N/A"/>
    <e v="#N/A"/>
    <e v="#N/A"/>
    <e v="#N/A"/>
    <e v="#N/A"/>
    <x v="2"/>
    <x v="2"/>
    <x v="2"/>
    <x v="0"/>
    <x v="0"/>
    <x v="1"/>
    <x v="1"/>
  </r>
  <r>
    <s v="MORAZAN"/>
    <x v="223"/>
    <s v="1309"/>
    <e v="#N/A"/>
    <e v="#N/A"/>
    <e v="#N/A"/>
    <e v="#N/A"/>
    <e v="#N/A"/>
    <e v="#N/A"/>
    <e v="#N/A"/>
    <e v="#N/A"/>
    <e v="#N/A"/>
    <e v="#N/A"/>
    <e v="#N/A"/>
    <e v="#N/A"/>
    <e v="#N/A"/>
    <e v="#N/A"/>
    <e v="#N/A"/>
    <e v="#N/A"/>
    <x v="2"/>
    <x v="2"/>
    <x v="2"/>
    <x v="0"/>
    <x v="0"/>
    <x v="1"/>
    <x v="1"/>
  </r>
  <r>
    <s v="MORAZAN"/>
    <x v="224"/>
    <s v="1310"/>
    <e v="#N/A"/>
    <e v="#N/A"/>
    <e v="#N/A"/>
    <e v="#N/A"/>
    <e v="#N/A"/>
    <e v="#N/A"/>
    <e v="#N/A"/>
    <e v="#N/A"/>
    <e v="#N/A"/>
    <e v="#N/A"/>
    <e v="#N/A"/>
    <e v="#N/A"/>
    <e v="#N/A"/>
    <e v="#N/A"/>
    <e v="#N/A"/>
    <e v="#N/A"/>
    <x v="2"/>
    <x v="2"/>
    <x v="2"/>
    <x v="0"/>
    <x v="0"/>
    <x v="1"/>
    <x v="1"/>
  </r>
  <r>
    <s v="MORAZAN"/>
    <x v="225"/>
    <s v="1311"/>
    <e v="#N/A"/>
    <e v="#N/A"/>
    <e v="#N/A"/>
    <e v="#N/A"/>
    <e v="#N/A"/>
    <e v="#N/A"/>
    <e v="#N/A"/>
    <e v="#N/A"/>
    <e v="#N/A"/>
    <e v="#N/A"/>
    <e v="#N/A"/>
    <e v="#N/A"/>
    <e v="#N/A"/>
    <e v="#N/A"/>
    <e v="#N/A"/>
    <e v="#N/A"/>
    <x v="2"/>
    <x v="2"/>
    <x v="2"/>
    <x v="0"/>
    <x v="0"/>
    <x v="1"/>
    <x v="1"/>
  </r>
  <r>
    <s v="MORAZAN"/>
    <x v="226"/>
    <s v="1312"/>
    <e v="#N/A"/>
    <e v="#N/A"/>
    <e v="#N/A"/>
    <e v="#N/A"/>
    <e v="#N/A"/>
    <e v="#N/A"/>
    <e v="#N/A"/>
    <e v="#N/A"/>
    <e v="#N/A"/>
    <e v="#N/A"/>
    <e v="#N/A"/>
    <e v="#N/A"/>
    <e v="#N/A"/>
    <e v="#N/A"/>
    <e v="#N/A"/>
    <e v="#N/A"/>
    <x v="2"/>
    <x v="2"/>
    <x v="2"/>
    <x v="0"/>
    <x v="0"/>
    <x v="1"/>
    <x v="1"/>
  </r>
  <r>
    <s v="MORAZAN"/>
    <x v="227"/>
    <s v="1313"/>
    <e v="#N/A"/>
    <e v="#N/A"/>
    <e v="#N/A"/>
    <e v="#N/A"/>
    <e v="#N/A"/>
    <e v="#N/A"/>
    <e v="#N/A"/>
    <e v="#N/A"/>
    <e v="#N/A"/>
    <e v="#N/A"/>
    <e v="#N/A"/>
    <e v="#N/A"/>
    <e v="#N/A"/>
    <e v="#N/A"/>
    <e v="#N/A"/>
    <e v="#N/A"/>
    <x v="2"/>
    <x v="2"/>
    <x v="2"/>
    <x v="0"/>
    <x v="0"/>
    <x v="1"/>
    <x v="1"/>
  </r>
  <r>
    <s v="MORAZAN"/>
    <x v="228"/>
    <s v="1314"/>
    <e v="#N/A"/>
    <e v="#N/A"/>
    <e v="#N/A"/>
    <e v="#N/A"/>
    <e v="#N/A"/>
    <e v="#N/A"/>
    <e v="#N/A"/>
    <e v="#N/A"/>
    <e v="#N/A"/>
    <e v="#N/A"/>
    <e v="#N/A"/>
    <e v="#N/A"/>
    <e v="#N/A"/>
    <e v="#N/A"/>
    <e v="#N/A"/>
    <e v="#N/A"/>
    <x v="2"/>
    <x v="2"/>
    <x v="2"/>
    <x v="0"/>
    <x v="0"/>
    <x v="1"/>
    <x v="1"/>
  </r>
  <r>
    <s v="MORAZAN"/>
    <x v="229"/>
    <s v="1315"/>
    <e v="#N/A"/>
    <e v="#N/A"/>
    <e v="#N/A"/>
    <e v="#N/A"/>
    <e v="#N/A"/>
    <e v="#N/A"/>
    <e v="#N/A"/>
    <e v="#N/A"/>
    <e v="#N/A"/>
    <e v="#N/A"/>
    <e v="#N/A"/>
    <e v="#N/A"/>
    <e v="#N/A"/>
    <e v="#N/A"/>
    <e v="#N/A"/>
    <e v="#N/A"/>
    <x v="2"/>
    <x v="2"/>
    <x v="2"/>
    <x v="0"/>
    <x v="0"/>
    <x v="1"/>
    <x v="1"/>
  </r>
  <r>
    <s v="MORAZAN"/>
    <x v="230"/>
    <s v="1316"/>
    <e v="#N/A"/>
    <e v="#N/A"/>
    <e v="#N/A"/>
    <e v="#N/A"/>
    <e v="#N/A"/>
    <e v="#N/A"/>
    <e v="#N/A"/>
    <e v="#N/A"/>
    <e v="#N/A"/>
    <e v="#N/A"/>
    <e v="#N/A"/>
    <e v="#N/A"/>
    <e v="#N/A"/>
    <e v="#N/A"/>
    <e v="#N/A"/>
    <e v="#N/A"/>
    <x v="2"/>
    <x v="2"/>
    <x v="2"/>
    <x v="0"/>
    <x v="0"/>
    <x v="1"/>
    <x v="1"/>
  </r>
  <r>
    <s v="MORAZAN"/>
    <x v="231"/>
    <s v="1317"/>
    <e v="#N/A"/>
    <e v="#N/A"/>
    <e v="#N/A"/>
    <e v="#N/A"/>
    <e v="#N/A"/>
    <e v="#N/A"/>
    <e v="#N/A"/>
    <e v="#N/A"/>
    <e v="#N/A"/>
    <e v="#N/A"/>
    <e v="#N/A"/>
    <e v="#N/A"/>
    <e v="#N/A"/>
    <e v="#N/A"/>
    <e v="#N/A"/>
    <e v="#N/A"/>
    <x v="2"/>
    <x v="2"/>
    <x v="2"/>
    <x v="0"/>
    <x v="0"/>
    <x v="1"/>
    <x v="1"/>
  </r>
  <r>
    <s v="MORAZAN"/>
    <x v="62"/>
    <s v="1318"/>
    <e v="#N/A"/>
    <e v="#N/A"/>
    <e v="#N/A"/>
    <e v="#N/A"/>
    <e v="#N/A"/>
    <e v="#N/A"/>
    <e v="#N/A"/>
    <e v="#N/A"/>
    <e v="#N/A"/>
    <e v="#N/A"/>
    <e v="#N/A"/>
    <e v="#N/A"/>
    <e v="#N/A"/>
    <e v="#N/A"/>
    <e v="#N/A"/>
    <e v="#N/A"/>
    <x v="2"/>
    <x v="2"/>
    <x v="2"/>
    <x v="0"/>
    <x v="0"/>
    <x v="1"/>
    <x v="1"/>
  </r>
  <r>
    <s v="MORAZAN"/>
    <x v="232"/>
    <s v="1319"/>
    <e v="#N/A"/>
    <e v="#N/A"/>
    <e v="#N/A"/>
    <e v="#N/A"/>
    <e v="#N/A"/>
    <e v="#N/A"/>
    <e v="#N/A"/>
    <e v="#N/A"/>
    <e v="#N/A"/>
    <e v="#N/A"/>
    <e v="#N/A"/>
    <e v="#N/A"/>
    <e v="#N/A"/>
    <e v="#N/A"/>
    <e v="#N/A"/>
    <e v="#N/A"/>
    <x v="2"/>
    <x v="2"/>
    <x v="2"/>
    <x v="0"/>
    <x v="0"/>
    <x v="1"/>
    <x v="1"/>
  </r>
  <r>
    <s v="MORAZAN"/>
    <x v="156"/>
    <s v="1320"/>
    <e v="#N/A"/>
    <e v="#N/A"/>
    <e v="#N/A"/>
    <e v="#N/A"/>
    <e v="#N/A"/>
    <e v="#N/A"/>
    <e v="#N/A"/>
    <e v="#N/A"/>
    <e v="#N/A"/>
    <e v="#N/A"/>
    <e v="#N/A"/>
    <e v="#N/A"/>
    <e v="#N/A"/>
    <e v="#N/A"/>
    <e v="#N/A"/>
    <e v="#N/A"/>
    <x v="2"/>
    <x v="2"/>
    <x v="2"/>
    <x v="0"/>
    <x v="0"/>
    <x v="1"/>
    <x v="1"/>
  </r>
  <r>
    <s v="MORAZAN"/>
    <x v="233"/>
    <s v="1321"/>
    <e v="#N/A"/>
    <e v="#N/A"/>
    <e v="#N/A"/>
    <e v="#N/A"/>
    <e v="#N/A"/>
    <e v="#N/A"/>
    <e v="#N/A"/>
    <e v="#N/A"/>
    <e v="#N/A"/>
    <e v="#N/A"/>
    <e v="#N/A"/>
    <e v="#N/A"/>
    <e v="#N/A"/>
    <e v="#N/A"/>
    <e v="#N/A"/>
    <e v="#N/A"/>
    <x v="2"/>
    <x v="2"/>
    <x v="2"/>
    <x v="0"/>
    <x v="0"/>
    <x v="1"/>
    <x v="1"/>
  </r>
  <r>
    <s v="MORAZAN"/>
    <x v="234"/>
    <s v="1322"/>
    <e v="#N/A"/>
    <e v="#N/A"/>
    <e v="#N/A"/>
    <e v="#N/A"/>
    <e v="#N/A"/>
    <e v="#N/A"/>
    <e v="#N/A"/>
    <e v="#N/A"/>
    <e v="#N/A"/>
    <e v="#N/A"/>
    <e v="#N/A"/>
    <e v="#N/A"/>
    <e v="#N/A"/>
    <e v="#N/A"/>
    <e v="#N/A"/>
    <e v="#N/A"/>
    <x v="2"/>
    <x v="2"/>
    <x v="2"/>
    <x v="0"/>
    <x v="0"/>
    <x v="1"/>
    <x v="1"/>
  </r>
  <r>
    <s v="MORAZAN"/>
    <x v="235"/>
    <s v="1323"/>
    <e v="#N/A"/>
    <e v="#N/A"/>
    <e v="#N/A"/>
    <e v="#N/A"/>
    <e v="#N/A"/>
    <e v="#N/A"/>
    <e v="#N/A"/>
    <e v="#N/A"/>
    <e v="#N/A"/>
    <e v="#N/A"/>
    <e v="#N/A"/>
    <e v="#N/A"/>
    <e v="#N/A"/>
    <e v="#N/A"/>
    <e v="#N/A"/>
    <e v="#N/A"/>
    <x v="2"/>
    <x v="2"/>
    <x v="2"/>
    <x v="0"/>
    <x v="0"/>
    <x v="1"/>
    <x v="1"/>
  </r>
  <r>
    <s v="MORAZAN"/>
    <x v="236"/>
    <s v="1324"/>
    <e v="#N/A"/>
    <e v="#N/A"/>
    <e v="#N/A"/>
    <e v="#N/A"/>
    <e v="#N/A"/>
    <e v="#N/A"/>
    <e v="#N/A"/>
    <e v="#N/A"/>
    <e v="#N/A"/>
    <e v="#N/A"/>
    <e v="#N/A"/>
    <e v="#N/A"/>
    <e v="#N/A"/>
    <e v="#N/A"/>
    <e v="#N/A"/>
    <e v="#N/A"/>
    <x v="2"/>
    <x v="2"/>
    <x v="2"/>
    <x v="0"/>
    <x v="0"/>
    <x v="1"/>
    <x v="1"/>
  </r>
  <r>
    <s v="MORAZAN"/>
    <x v="237"/>
    <s v="1325"/>
    <e v="#N/A"/>
    <e v="#N/A"/>
    <e v="#N/A"/>
    <e v="#N/A"/>
    <e v="#N/A"/>
    <e v="#N/A"/>
    <e v="#N/A"/>
    <e v="#N/A"/>
    <e v="#N/A"/>
    <e v="#N/A"/>
    <e v="#N/A"/>
    <e v="#N/A"/>
    <e v="#N/A"/>
    <e v="#N/A"/>
    <e v="#N/A"/>
    <e v="#N/A"/>
    <x v="2"/>
    <x v="2"/>
    <x v="2"/>
    <x v="0"/>
    <x v="0"/>
    <x v="1"/>
    <x v="1"/>
  </r>
  <r>
    <s v="MORAZAN"/>
    <x v="238"/>
    <s v="1326"/>
    <e v="#N/A"/>
    <e v="#N/A"/>
    <e v="#N/A"/>
    <e v="#N/A"/>
    <e v="#N/A"/>
    <e v="#N/A"/>
    <e v="#N/A"/>
    <e v="#N/A"/>
    <e v="#N/A"/>
    <e v="#N/A"/>
    <e v="#N/A"/>
    <e v="#N/A"/>
    <e v="#N/A"/>
    <e v="#N/A"/>
    <e v="#N/A"/>
    <e v="#N/A"/>
    <x v="2"/>
    <x v="2"/>
    <x v="2"/>
    <x v="0"/>
    <x v="0"/>
    <x v="1"/>
    <x v="1"/>
  </r>
  <r>
    <s v="LA UNION"/>
    <x v="239"/>
    <s v="1401"/>
    <e v="#N/A"/>
    <e v="#N/A"/>
    <e v="#N/A"/>
    <e v="#N/A"/>
    <e v="#N/A"/>
    <e v="#N/A"/>
    <e v="#N/A"/>
    <e v="#N/A"/>
    <e v="#N/A"/>
    <e v="#N/A"/>
    <e v="#N/A"/>
    <e v="#N/A"/>
    <e v="#N/A"/>
    <e v="#N/A"/>
    <e v="#N/A"/>
    <e v="#N/A"/>
    <x v="2"/>
    <x v="2"/>
    <x v="2"/>
    <x v="0"/>
    <x v="0"/>
    <x v="1"/>
    <x v="1"/>
  </r>
  <r>
    <s v="LA UNION"/>
    <x v="240"/>
    <s v="1402"/>
    <e v="#N/A"/>
    <e v="#N/A"/>
    <e v="#N/A"/>
    <e v="#N/A"/>
    <e v="#N/A"/>
    <e v="#N/A"/>
    <e v="#N/A"/>
    <e v="#N/A"/>
    <e v="#N/A"/>
    <e v="#N/A"/>
    <e v="#N/A"/>
    <e v="#N/A"/>
    <e v="#N/A"/>
    <e v="#N/A"/>
    <e v="#N/A"/>
    <e v="#N/A"/>
    <x v="2"/>
    <x v="2"/>
    <x v="2"/>
    <x v="0"/>
    <x v="0"/>
    <x v="1"/>
    <x v="1"/>
  </r>
  <r>
    <s v="LA UNION"/>
    <x v="241"/>
    <s v="1403"/>
    <e v="#N/A"/>
    <e v="#N/A"/>
    <e v="#N/A"/>
    <e v="#N/A"/>
    <e v="#N/A"/>
    <e v="#N/A"/>
    <e v="#N/A"/>
    <e v="#N/A"/>
    <e v="#N/A"/>
    <e v="#N/A"/>
    <e v="#N/A"/>
    <e v="#N/A"/>
    <e v="#N/A"/>
    <e v="#N/A"/>
    <e v="#N/A"/>
    <e v="#N/A"/>
    <x v="2"/>
    <x v="2"/>
    <x v="2"/>
    <x v="0"/>
    <x v="0"/>
    <x v="35"/>
    <x v="1"/>
  </r>
  <r>
    <s v="LA UNION"/>
    <x v="242"/>
    <s v="1404"/>
    <n v="1"/>
    <n v="0"/>
    <n v="0"/>
    <n v="1"/>
    <n v="1"/>
    <n v="1"/>
    <n v="0"/>
    <n v="0"/>
    <n v="1"/>
    <n v="1"/>
    <e v="#N/A"/>
    <e v="#N/A"/>
    <e v="#N/A"/>
    <e v="#N/A"/>
    <e v="#N/A"/>
    <e v="#N/A"/>
    <x v="96"/>
    <x v="70"/>
    <x v="70"/>
    <x v="0"/>
    <x v="0"/>
    <x v="36"/>
    <x v="0"/>
  </r>
  <r>
    <s v="LA UNION"/>
    <x v="117"/>
    <s v="1405"/>
    <e v="#N/A"/>
    <e v="#N/A"/>
    <e v="#N/A"/>
    <e v="#N/A"/>
    <e v="#N/A"/>
    <e v="#N/A"/>
    <e v="#N/A"/>
    <e v="#N/A"/>
    <e v="#N/A"/>
    <e v="#N/A"/>
    <e v="#N/A"/>
    <e v="#N/A"/>
    <e v="#N/A"/>
    <e v="#N/A"/>
    <e v="#N/A"/>
    <e v="#N/A"/>
    <x v="2"/>
    <x v="2"/>
    <x v="2"/>
    <x v="0"/>
    <x v="0"/>
    <x v="1"/>
    <x v="1"/>
  </r>
  <r>
    <s v="LA UNION"/>
    <x v="243"/>
    <s v="1406"/>
    <e v="#N/A"/>
    <e v="#N/A"/>
    <e v="#N/A"/>
    <e v="#N/A"/>
    <e v="#N/A"/>
    <e v="#N/A"/>
    <e v="#N/A"/>
    <e v="#N/A"/>
    <e v="#N/A"/>
    <e v="#N/A"/>
    <e v="#N/A"/>
    <e v="#N/A"/>
    <e v="#N/A"/>
    <e v="#N/A"/>
    <e v="#N/A"/>
    <e v="#N/A"/>
    <x v="2"/>
    <x v="2"/>
    <x v="2"/>
    <x v="0"/>
    <x v="0"/>
    <x v="1"/>
    <x v="1"/>
  </r>
  <r>
    <s v="LA UNION"/>
    <x v="244"/>
    <s v="1407"/>
    <e v="#N/A"/>
    <e v="#N/A"/>
    <e v="#N/A"/>
    <e v="#N/A"/>
    <e v="#N/A"/>
    <e v="#N/A"/>
    <e v="#N/A"/>
    <e v="#N/A"/>
    <e v="#N/A"/>
    <e v="#N/A"/>
    <e v="#N/A"/>
    <e v="#N/A"/>
    <e v="#N/A"/>
    <e v="#N/A"/>
    <e v="#N/A"/>
    <e v="#N/A"/>
    <x v="2"/>
    <x v="2"/>
    <x v="2"/>
    <x v="0"/>
    <x v="0"/>
    <x v="1"/>
    <x v="1"/>
  </r>
  <r>
    <s v="LA UNION"/>
    <x v="245"/>
    <s v="1408"/>
    <n v="1"/>
    <n v="0"/>
    <n v="0"/>
    <n v="46"/>
    <n v="46"/>
    <n v="1"/>
    <n v="0"/>
    <n v="0"/>
    <n v="46"/>
    <n v="46"/>
    <e v="#N/A"/>
    <e v="#N/A"/>
    <e v="#N/A"/>
    <e v="#N/A"/>
    <e v="#N/A"/>
    <e v="#N/A"/>
    <x v="97"/>
    <x v="71"/>
    <x v="71"/>
    <x v="0"/>
    <x v="0"/>
    <x v="37"/>
    <x v="0"/>
  </r>
  <r>
    <s v="LA UNION"/>
    <x v="246"/>
    <s v="1409"/>
    <e v="#N/A"/>
    <e v="#N/A"/>
    <e v="#N/A"/>
    <e v="#N/A"/>
    <e v="#N/A"/>
    <e v="#N/A"/>
    <e v="#N/A"/>
    <e v="#N/A"/>
    <e v="#N/A"/>
    <e v="#N/A"/>
    <e v="#N/A"/>
    <e v="#N/A"/>
    <e v="#N/A"/>
    <e v="#N/A"/>
    <e v="#N/A"/>
    <e v="#N/A"/>
    <x v="2"/>
    <x v="2"/>
    <x v="2"/>
    <x v="0"/>
    <x v="0"/>
    <x v="38"/>
    <x v="1"/>
  </r>
  <r>
    <s v="LA UNION"/>
    <x v="247"/>
    <s v="1410"/>
    <e v="#N/A"/>
    <e v="#N/A"/>
    <e v="#N/A"/>
    <e v="#N/A"/>
    <e v="#N/A"/>
    <e v="#N/A"/>
    <e v="#N/A"/>
    <e v="#N/A"/>
    <e v="#N/A"/>
    <e v="#N/A"/>
    <e v="#N/A"/>
    <e v="#N/A"/>
    <e v="#N/A"/>
    <e v="#N/A"/>
    <e v="#N/A"/>
    <e v="#N/A"/>
    <x v="2"/>
    <x v="2"/>
    <x v="2"/>
    <x v="0"/>
    <x v="0"/>
    <x v="1"/>
    <x v="1"/>
  </r>
  <r>
    <s v="LA UNION"/>
    <x v="248"/>
    <s v="1411"/>
    <e v="#N/A"/>
    <e v="#N/A"/>
    <e v="#N/A"/>
    <e v="#N/A"/>
    <e v="#N/A"/>
    <e v="#N/A"/>
    <e v="#N/A"/>
    <e v="#N/A"/>
    <e v="#N/A"/>
    <e v="#N/A"/>
    <e v="#N/A"/>
    <e v="#N/A"/>
    <e v="#N/A"/>
    <e v="#N/A"/>
    <e v="#N/A"/>
    <e v="#N/A"/>
    <x v="2"/>
    <x v="2"/>
    <x v="2"/>
    <x v="0"/>
    <x v="0"/>
    <x v="1"/>
    <x v="1"/>
  </r>
  <r>
    <s v="LA UNION"/>
    <x v="249"/>
    <s v="1412"/>
    <e v="#N/A"/>
    <e v="#N/A"/>
    <e v="#N/A"/>
    <e v="#N/A"/>
    <e v="#N/A"/>
    <e v="#N/A"/>
    <e v="#N/A"/>
    <e v="#N/A"/>
    <e v="#N/A"/>
    <e v="#N/A"/>
    <e v="#N/A"/>
    <e v="#N/A"/>
    <e v="#N/A"/>
    <e v="#N/A"/>
    <e v="#N/A"/>
    <e v="#N/A"/>
    <x v="2"/>
    <x v="2"/>
    <x v="2"/>
    <x v="0"/>
    <x v="0"/>
    <x v="39"/>
    <x v="1"/>
  </r>
  <r>
    <s v="LA UNION"/>
    <x v="250"/>
    <s v="1413"/>
    <e v="#N/A"/>
    <e v="#N/A"/>
    <e v="#N/A"/>
    <e v="#N/A"/>
    <e v="#N/A"/>
    <e v="#N/A"/>
    <e v="#N/A"/>
    <e v="#N/A"/>
    <e v="#N/A"/>
    <e v="#N/A"/>
    <e v="#N/A"/>
    <e v="#N/A"/>
    <e v="#N/A"/>
    <e v="#N/A"/>
    <e v="#N/A"/>
    <e v="#N/A"/>
    <x v="2"/>
    <x v="2"/>
    <x v="2"/>
    <x v="0"/>
    <x v="0"/>
    <x v="40"/>
    <x v="1"/>
  </r>
  <r>
    <s v="LA UNION"/>
    <x v="251"/>
    <s v="1414"/>
    <e v="#N/A"/>
    <e v="#N/A"/>
    <e v="#N/A"/>
    <e v="#N/A"/>
    <e v="#N/A"/>
    <e v="#N/A"/>
    <e v="#N/A"/>
    <e v="#N/A"/>
    <e v="#N/A"/>
    <e v="#N/A"/>
    <e v="#N/A"/>
    <e v="#N/A"/>
    <e v="#N/A"/>
    <e v="#N/A"/>
    <e v="#N/A"/>
    <e v="#N/A"/>
    <x v="2"/>
    <x v="2"/>
    <x v="2"/>
    <x v="0"/>
    <x v="0"/>
    <x v="41"/>
    <x v="1"/>
  </r>
  <r>
    <s v="LA UNION"/>
    <x v="252"/>
    <s v="1415"/>
    <e v="#N/A"/>
    <e v="#N/A"/>
    <e v="#N/A"/>
    <e v="#N/A"/>
    <e v="#N/A"/>
    <e v="#N/A"/>
    <e v="#N/A"/>
    <e v="#N/A"/>
    <e v="#N/A"/>
    <e v="#N/A"/>
    <e v="#N/A"/>
    <e v="#N/A"/>
    <e v="#N/A"/>
    <e v="#N/A"/>
    <e v="#N/A"/>
    <e v="#N/A"/>
    <x v="2"/>
    <x v="2"/>
    <x v="2"/>
    <x v="0"/>
    <x v="0"/>
    <x v="42"/>
    <x v="1"/>
  </r>
  <r>
    <s v="LA UNION"/>
    <x v="253"/>
    <s v="1416"/>
    <e v="#N/A"/>
    <e v="#N/A"/>
    <e v="#N/A"/>
    <e v="#N/A"/>
    <e v="#N/A"/>
    <e v="#N/A"/>
    <e v="#N/A"/>
    <e v="#N/A"/>
    <e v="#N/A"/>
    <e v="#N/A"/>
    <e v="#N/A"/>
    <e v="#N/A"/>
    <e v="#N/A"/>
    <e v="#N/A"/>
    <e v="#N/A"/>
    <e v="#N/A"/>
    <x v="2"/>
    <x v="2"/>
    <x v="2"/>
    <x v="0"/>
    <x v="0"/>
    <x v="1"/>
    <x v="1"/>
  </r>
  <r>
    <s v="LA UNION"/>
    <x v="254"/>
    <s v="1417"/>
    <e v="#N/A"/>
    <e v="#N/A"/>
    <e v="#N/A"/>
    <e v="#N/A"/>
    <e v="#N/A"/>
    <e v="#N/A"/>
    <e v="#N/A"/>
    <e v="#N/A"/>
    <e v="#N/A"/>
    <e v="#N/A"/>
    <e v="#N/A"/>
    <e v="#N/A"/>
    <e v="#N/A"/>
    <e v="#N/A"/>
    <e v="#N/A"/>
    <e v="#N/A"/>
    <x v="2"/>
    <x v="2"/>
    <x v="2"/>
    <x v="0"/>
    <x v="0"/>
    <x v="1"/>
    <x v="1"/>
  </r>
  <r>
    <s v="LA UNION"/>
    <x v="255"/>
    <s v="1418"/>
    <n v="1"/>
    <n v="0"/>
    <n v="0"/>
    <n v="4"/>
    <n v="4"/>
    <n v="1"/>
    <n v="0"/>
    <n v="0"/>
    <n v="4"/>
    <n v="4"/>
    <e v="#N/A"/>
    <e v="#N/A"/>
    <e v="#N/A"/>
    <e v="#N/A"/>
    <e v="#N/A"/>
    <e v="#N/A"/>
    <x v="98"/>
    <x v="72"/>
    <x v="72"/>
    <x v="0"/>
    <x v="0"/>
    <x v="43"/>
    <x v="0"/>
  </r>
  <r>
    <m/>
    <x v="256"/>
    <m/>
    <m/>
    <m/>
    <m/>
    <m/>
    <m/>
    <m/>
    <m/>
    <m/>
    <m/>
    <m/>
    <m/>
    <m/>
    <m/>
    <m/>
    <m/>
    <m/>
    <x v="99"/>
    <x v="73"/>
    <x v="73"/>
    <x v="43"/>
    <x v="27"/>
    <x v="44"/>
    <x v="10"/>
  </r>
</pivotCacheRecords>
</file>

<file path=xl/pivotCache/pivotCacheRecords2.xml><?xml version="1.0" encoding="utf-8"?>
<pivotCacheRecords xmlns="http://schemas.openxmlformats.org/spreadsheetml/2006/main" xmlns:r="http://schemas.openxmlformats.org/officeDocument/2006/relationships" count="96">
  <r>
    <s v="ARMENIA"/>
    <n v="302"/>
    <s v="03"/>
    <x v="0"/>
    <n v="1"/>
    <n v="2"/>
    <n v="0"/>
    <n v="2"/>
  </r>
  <r>
    <s v="BERLIN"/>
    <n v="1102"/>
    <s v="11"/>
    <x v="1"/>
    <n v="5"/>
    <n v="0"/>
    <n v="32"/>
    <n v="32"/>
  </r>
  <r>
    <s v="CALUCO"/>
    <n v="303"/>
    <s v="03"/>
    <x v="0"/>
    <n v="9"/>
    <n v="18"/>
    <n v="511"/>
    <n v="529"/>
  </r>
  <r>
    <s v="CHIRILAGUA"/>
    <n v="1206"/>
    <s v="12"/>
    <x v="2"/>
    <n v="12"/>
    <n v="1"/>
    <n v="60"/>
    <n v="61"/>
  </r>
  <r>
    <s v="CIUDAD ARCE"/>
    <n v="502"/>
    <s v="05"/>
    <x v="3"/>
    <n v="8"/>
    <n v="29"/>
    <n v="267"/>
    <n v="296"/>
  </r>
  <r>
    <s v="COJUTEPEQUE"/>
    <n v="702"/>
    <s v="07"/>
    <x v="4"/>
    <n v="1"/>
    <n v="0"/>
    <n v="18"/>
    <n v="18"/>
  </r>
  <r>
    <s v="COMASAGUA"/>
    <n v="504"/>
    <s v="05"/>
    <x v="3"/>
    <n v="13"/>
    <n v="17"/>
    <n v="277"/>
    <n v="294"/>
  </r>
  <r>
    <s v="CONCEPCION BATRES"/>
    <n v="1104"/>
    <s v="11"/>
    <x v="1"/>
    <n v="27"/>
    <n v="5"/>
    <n v="214"/>
    <n v="219"/>
  </r>
  <r>
    <s v="DOLORES"/>
    <n v="909"/>
    <s v="09"/>
    <x v="5"/>
    <n v="6"/>
    <n v="4"/>
    <n v="27"/>
    <n v="31"/>
  </r>
  <r>
    <s v="EL CARMEN"/>
    <n v="703"/>
    <s v="07"/>
    <x v="4"/>
    <n v="4"/>
    <n v="1"/>
    <n v="11"/>
    <n v="12"/>
  </r>
  <r>
    <s v="EL CARRIZAL"/>
    <n v="409"/>
    <s v="04"/>
    <x v="6"/>
    <n v="5"/>
    <n v="5"/>
    <n v="45"/>
    <n v="50"/>
  </r>
  <r>
    <s v="EL PARAISO"/>
    <n v="410"/>
    <s v="04"/>
    <x v="6"/>
    <n v="11"/>
    <n v="3"/>
    <n v="68"/>
    <n v="71"/>
  </r>
  <r>
    <s v="HUIZUCAR"/>
    <n v="506"/>
    <s v="05"/>
    <x v="3"/>
    <n v="1"/>
    <n v="4"/>
    <n v="0"/>
    <n v="4"/>
  </r>
  <r>
    <s v="ILOBASCO"/>
    <n v="903"/>
    <s v="09"/>
    <x v="5"/>
    <n v="6"/>
    <n v="4"/>
    <n v="55"/>
    <n v="59"/>
  </r>
  <r>
    <s v="JICALAPA"/>
    <n v="508"/>
    <s v="05"/>
    <x v="3"/>
    <n v="2"/>
    <n v="0"/>
    <n v="2"/>
    <n v="2"/>
  </r>
  <r>
    <s v="JIQUILISCO"/>
    <n v="1108"/>
    <s v="11"/>
    <x v="1"/>
    <n v="35"/>
    <n v="10"/>
    <n v="282"/>
    <n v="292"/>
  </r>
  <r>
    <s v="JUJUTLA"/>
    <n v="107"/>
    <s v="01"/>
    <x v="7"/>
    <n v="2"/>
    <n v="5"/>
    <n v="16"/>
    <n v="21"/>
  </r>
  <r>
    <s v="LA LIBERTAD"/>
    <n v="509"/>
    <s v="05"/>
    <x v="3"/>
    <n v="23"/>
    <n v="3"/>
    <n v="141"/>
    <n v="144"/>
  </r>
  <r>
    <s v="NAHUIZALCO"/>
    <n v="308"/>
    <s v="03"/>
    <x v="0"/>
    <n v="14"/>
    <n v="1"/>
    <n v="210"/>
    <n v="211"/>
  </r>
  <r>
    <s v="OZATLAN"/>
    <n v="1113"/>
    <s v="11"/>
    <x v="1"/>
    <n v="8"/>
    <n v="2"/>
    <n v="51"/>
    <n v="53"/>
  </r>
  <r>
    <s v="PANCHIMALCO"/>
    <n v="610"/>
    <s v="06"/>
    <x v="8"/>
    <n v="5"/>
    <n v="43"/>
    <n v="520"/>
    <n v="563"/>
  </r>
  <r>
    <s v="QUEZALTEPEQUE"/>
    <n v="512"/>
    <s v="05"/>
    <x v="3"/>
    <n v="3"/>
    <n v="0"/>
    <n v="34"/>
    <n v="34"/>
  </r>
  <r>
    <s v="SAN DIONISIO"/>
    <n v="1117"/>
    <s v="11"/>
    <x v="1"/>
    <n v="4"/>
    <n v="0"/>
    <n v="242"/>
    <n v="242"/>
  </r>
  <r>
    <s v="SAN FERNANDO"/>
    <n v="422"/>
    <s v="04"/>
    <x v="6"/>
    <n v="4"/>
    <n v="0"/>
    <n v="1"/>
    <n v="1"/>
  </r>
  <r>
    <s v="SAN FRANCISCO MENENDEZ"/>
    <n v="108"/>
    <s v="01"/>
    <x v="7"/>
    <n v="29"/>
    <n v="57"/>
    <n v="511"/>
    <n v="568"/>
  </r>
  <r>
    <s v="SAN JUAN NONUALCO"/>
    <n v="810"/>
    <s v="08"/>
    <x v="9"/>
    <n v="1"/>
    <n v="0"/>
    <n v="28"/>
    <n v="28"/>
  </r>
  <r>
    <s v="SAN JUAN OPICO"/>
    <n v="515"/>
    <s v="05"/>
    <x v="3"/>
    <n v="1"/>
    <n v="3"/>
    <n v="2"/>
    <n v="5"/>
  </r>
  <r>
    <s v="SAN JULIAN"/>
    <n v="312"/>
    <s v="03"/>
    <x v="0"/>
    <n v="27"/>
    <n v="189"/>
    <n v="675"/>
    <n v="864"/>
  </r>
  <r>
    <s v="SAN LUIS LA HERRADURA"/>
    <n v="822"/>
    <s v="08"/>
    <x v="9"/>
    <n v="5"/>
    <n v="8"/>
    <n v="24"/>
    <n v="32"/>
  </r>
  <r>
    <s v="SAN MIGUEL"/>
    <n v="1217"/>
    <s v="12"/>
    <x v="2"/>
    <n v="1"/>
    <n v="0"/>
    <n v="0"/>
    <n v="0"/>
  </r>
  <r>
    <s v="SAN VICENTE"/>
    <n v="1010"/>
    <s v="10"/>
    <x v="10"/>
    <n v="8"/>
    <n v="0"/>
    <n v="5"/>
    <n v="5"/>
  </r>
  <r>
    <s v="SANTIAGO NONUALCO"/>
    <n v="819"/>
    <s v="08"/>
    <x v="9"/>
    <n v="1"/>
    <n v="0"/>
    <n v="4"/>
    <n v="4"/>
  </r>
  <r>
    <s v="SANTIAGO TEXACUANGOS"/>
    <n v="615"/>
    <s v="06"/>
    <x v="8"/>
    <n v="5"/>
    <n v="1"/>
    <n v="5"/>
    <n v="6"/>
  </r>
  <r>
    <s v="SANTO TOMAS"/>
    <n v="616"/>
    <s v="06"/>
    <x v="8"/>
    <n v="1"/>
    <n v="10"/>
    <n v="0"/>
    <n v="10"/>
  </r>
  <r>
    <s v="SENSUNTEPEQUE"/>
    <n v="906"/>
    <s v="09"/>
    <x v="5"/>
    <n v="7"/>
    <n v="8"/>
    <n v="35"/>
    <n v="43"/>
  </r>
  <r>
    <s v="TAMANIQUE"/>
    <n v="518"/>
    <s v="05"/>
    <x v="3"/>
    <n v="5"/>
    <n v="0"/>
    <n v="186"/>
    <n v="186"/>
  </r>
  <r>
    <s v="TECOLUCA"/>
    <n v="1011"/>
    <s v="10"/>
    <x v="10"/>
    <n v="11"/>
    <n v="0"/>
    <n v="137"/>
    <n v="137"/>
  </r>
  <r>
    <s v="TEJUTLA"/>
    <n v="433"/>
    <s v="04"/>
    <x v="6"/>
    <n v="2"/>
    <n v="4"/>
    <n v="16"/>
    <n v="20"/>
  </r>
  <r>
    <s v="TEOTEPEQUE"/>
    <n v="520"/>
    <s v="05"/>
    <x v="3"/>
    <n v="3"/>
    <n v="0"/>
    <n v="97"/>
    <n v="97"/>
  </r>
  <r>
    <s v="USULUTAN"/>
    <n v="1123"/>
    <s v="11"/>
    <x v="1"/>
    <n v="21"/>
    <n v="29"/>
    <n v="526"/>
    <n v="555"/>
  </r>
  <r>
    <s v="ZACATECOLUCA"/>
    <n v="821"/>
    <s v="08"/>
    <x v="9"/>
    <n v="15"/>
    <n v="43"/>
    <n v="488"/>
    <n v="531"/>
  </r>
  <r>
    <s v="ACAJUTLA"/>
    <n v="301"/>
    <s v="03"/>
    <x v="0"/>
    <n v="8"/>
    <n v="6"/>
    <n v="481"/>
    <n v="487"/>
  </r>
  <r>
    <s v="AHUACHAPAN"/>
    <n v="101"/>
    <s v="01"/>
    <x v="7"/>
    <n v="3"/>
    <n v="6"/>
    <n v="30"/>
    <n v="36"/>
  </r>
  <r>
    <s v="APANECA"/>
    <n v="102"/>
    <s v="01"/>
    <x v="7"/>
    <n v="1"/>
    <n v="0"/>
    <n v="4"/>
    <n v="4"/>
  </r>
  <r>
    <s v="APOPA"/>
    <n v="602"/>
    <s v="06"/>
    <x v="8"/>
    <n v="3"/>
    <n v="0"/>
    <n v="4"/>
    <n v="4"/>
  </r>
  <r>
    <s v="AYUTUXTEPEQUE"/>
    <n v="603"/>
    <s v="06"/>
    <x v="8"/>
    <n v="2"/>
    <n v="1"/>
    <n v="6"/>
    <n v="7"/>
  </r>
  <r>
    <s v="CACAOPERA"/>
    <n v="1302"/>
    <s v="13"/>
    <x v="11"/>
    <n v="1"/>
    <n v="0"/>
    <n v="33"/>
    <n v="33"/>
  </r>
  <r>
    <s v="CALIFORNIA"/>
    <n v="1103"/>
    <s v="11"/>
    <x v="1"/>
    <n v="1"/>
    <n v="0"/>
    <n v="1"/>
    <n v="1"/>
  </r>
  <r>
    <s v="CAROLINA"/>
    <n v="1201"/>
    <s v="12"/>
    <x v="2"/>
    <n v="1"/>
    <n v="0"/>
    <n v="5"/>
    <n v="5"/>
  </r>
  <r>
    <s v="CHALCHUAPA"/>
    <n v="203"/>
    <s v="02"/>
    <x v="12"/>
    <n v="5"/>
    <n v="11"/>
    <n v="89"/>
    <n v="100"/>
  </r>
  <r>
    <s v="CIUDAD BARRIOS"/>
    <n v="1202"/>
    <s v="12"/>
    <x v="2"/>
    <n v="2"/>
    <n v="7"/>
    <n v="2"/>
    <n v="9"/>
  </r>
  <r>
    <s v="CIUDAD DELGADO"/>
    <n v="619"/>
    <s v="06"/>
    <x v="8"/>
    <n v="4"/>
    <n v="0"/>
    <n v="30"/>
    <n v="30"/>
  </r>
  <r>
    <s v="COATEPEQUE"/>
    <n v="202"/>
    <s v="02"/>
    <x v="12"/>
    <n v="5"/>
    <n v="22"/>
    <n v="122"/>
    <n v="144"/>
  </r>
  <r>
    <s v="CONCHAGUA"/>
    <n v="1404"/>
    <s v="14"/>
    <x v="13"/>
    <n v="1"/>
    <n v="0"/>
    <n v="1"/>
    <n v="1"/>
  </r>
  <r>
    <s v="CUISNAHUAT"/>
    <n v="304"/>
    <s v="03"/>
    <x v="0"/>
    <n v="1"/>
    <n v="3"/>
    <n v="3"/>
    <n v="6"/>
  </r>
  <r>
    <s v="EL CONGO"/>
    <n v="204"/>
    <s v="02"/>
    <x v="12"/>
    <n v="1"/>
    <n v="3"/>
    <n v="0"/>
    <n v="3"/>
  </r>
  <r>
    <s v="EL DIVISADERO"/>
    <n v="1306"/>
    <s v="13"/>
    <x v="11"/>
    <n v="1"/>
    <n v="6"/>
    <n v="32"/>
    <n v="38"/>
  </r>
  <r>
    <s v="EL PAISNAL"/>
    <n v="605"/>
    <s v="06"/>
    <x v="8"/>
    <n v="3"/>
    <n v="0"/>
    <n v="13"/>
    <n v="13"/>
  </r>
  <r>
    <s v="EL PORVENIR"/>
    <n v="205"/>
    <s v="02"/>
    <x v="12"/>
    <n v="1"/>
    <n v="2"/>
    <n v="0"/>
    <n v="2"/>
  </r>
  <r>
    <s v="GUADALUPE"/>
    <n v="1002"/>
    <s v="10"/>
    <x v="10"/>
    <n v="1"/>
    <n v="0"/>
    <n v="55"/>
    <n v="55"/>
  </r>
  <r>
    <s v="ILOPANGO"/>
    <n v="607"/>
    <s v="06"/>
    <x v="8"/>
    <n v="1"/>
    <n v="0"/>
    <n v="14"/>
    <n v="14"/>
  </r>
  <r>
    <s v="JAYAQUE"/>
    <n v="507"/>
    <s v="05"/>
    <x v="3"/>
    <n v="14"/>
    <n v="90"/>
    <n v="268"/>
    <n v="358"/>
  </r>
  <r>
    <s v="JUAYUA"/>
    <n v="307"/>
    <s v="03"/>
    <x v="0"/>
    <n v="2"/>
    <n v="0"/>
    <n v="5"/>
    <n v="5"/>
  </r>
  <r>
    <s v="JUCUARAN"/>
    <n v="1110"/>
    <s v="11"/>
    <x v="1"/>
    <n v="2"/>
    <n v="195"/>
    <n v="5"/>
    <n v="200"/>
  </r>
  <r>
    <s v="LA UNION"/>
    <n v="1408"/>
    <s v="14"/>
    <x v="13"/>
    <n v="1"/>
    <n v="0"/>
    <n v="46"/>
    <n v="46"/>
  </r>
  <r>
    <s v="MEJICANOS"/>
    <n v="608"/>
    <s v="06"/>
    <x v="8"/>
    <n v="11"/>
    <n v="0"/>
    <n v="64"/>
    <n v="64"/>
  </r>
  <r>
    <s v="METAPAN"/>
    <n v="207"/>
    <s v="02"/>
    <x v="12"/>
    <n v="3"/>
    <n v="5"/>
    <n v="34"/>
    <n v="39"/>
  </r>
  <r>
    <s v="MONCAGUA"/>
    <n v="1209"/>
    <s v="12"/>
    <x v="2"/>
    <n v="1"/>
    <n v="0"/>
    <n v="1"/>
    <n v="1"/>
  </r>
  <r>
    <s v="NAHULINGO"/>
    <n v="309"/>
    <s v="03"/>
    <x v="0"/>
    <n v="3"/>
    <n v="4"/>
    <n v="47"/>
    <n v="51"/>
  </r>
  <r>
    <s v="PUERTO EL TRIUNFO"/>
    <n v="1114"/>
    <s v="11"/>
    <x v="1"/>
    <n v="3"/>
    <n v="0"/>
    <n v="168"/>
    <n v="168"/>
  </r>
  <r>
    <s v="ROSARIO DE MORA"/>
    <n v="611"/>
    <s v="06"/>
    <x v="8"/>
    <n v="1"/>
    <n v="0"/>
    <n v="22"/>
    <n v="22"/>
  </r>
  <r>
    <s v="SACACOYO"/>
    <n v="513"/>
    <s v="05"/>
    <x v="3"/>
    <n v="11"/>
    <n v="143"/>
    <n v="381"/>
    <n v="524"/>
  </r>
  <r>
    <s v="SALCOATITAN"/>
    <n v="310"/>
    <s v="03"/>
    <x v="0"/>
    <n v="1"/>
    <n v="0"/>
    <n v="5"/>
    <n v="5"/>
  </r>
  <r>
    <s v="SAN CAYETANO ISTEPEQUE"/>
    <n v="1003"/>
    <s v="10"/>
    <x v="10"/>
    <n v="1"/>
    <n v="0"/>
    <n v="22"/>
    <n v="22"/>
  </r>
  <r>
    <s v="SAN LUIS TALPA"/>
    <n v="813"/>
    <s v="08"/>
    <x v="9"/>
    <n v="11"/>
    <n v="0"/>
    <n v="167"/>
    <n v="167"/>
  </r>
  <r>
    <s v="SAN MARTIN"/>
    <n v="613"/>
    <s v="06"/>
    <x v="8"/>
    <n v="4"/>
    <n v="1"/>
    <n v="9"/>
    <n v="10"/>
  </r>
  <r>
    <s v="SAN PEDRO MASAHUAT"/>
    <n v="815"/>
    <s v="08"/>
    <x v="9"/>
    <n v="6"/>
    <n v="0"/>
    <n v="360"/>
    <n v="360"/>
  </r>
  <r>
    <s v="SAN PEDRO NONUALCO"/>
    <n v="816"/>
    <s v="08"/>
    <x v="9"/>
    <n v="1"/>
    <n v="0"/>
    <n v="13"/>
    <n v="13"/>
  </r>
  <r>
    <s v="SAN PEDRO PUXTLA"/>
    <n v="110"/>
    <s v="01"/>
    <x v="7"/>
    <n v="2"/>
    <n v="2"/>
    <n v="21"/>
    <n v="23"/>
  </r>
  <r>
    <s v="SAN SALVADOR"/>
    <n v="614"/>
    <s v="06"/>
    <x v="8"/>
    <n v="1"/>
    <n v="8"/>
    <n v="0"/>
    <n v="8"/>
  </r>
  <r>
    <s v="SAN SEBASTIAN SALITRILLO"/>
    <n v="209"/>
    <s v="02"/>
    <x v="12"/>
    <n v="2"/>
    <n v="11"/>
    <n v="16"/>
    <n v="27"/>
  </r>
  <r>
    <s v="SANTA ANA"/>
    <n v="210"/>
    <s v="02"/>
    <x v="12"/>
    <n v="3"/>
    <n v="7"/>
    <n v="40"/>
    <n v="47"/>
  </r>
  <r>
    <s v="SANTA ELENA"/>
    <n v="1118"/>
    <s v="11"/>
    <x v="1"/>
    <n v="1"/>
    <n v="0"/>
    <n v="19"/>
    <n v="19"/>
  </r>
  <r>
    <s v="SANTA MARIA OSTUMA"/>
    <n v="818"/>
    <s v="08"/>
    <x v="9"/>
    <n v="5"/>
    <n v="0"/>
    <n v="42"/>
    <n v="42"/>
  </r>
  <r>
    <s v="SANTA TECLA"/>
    <n v="511"/>
    <s v="05"/>
    <x v="3"/>
    <n v="6"/>
    <n v="0"/>
    <n v="37"/>
    <n v="37"/>
  </r>
  <r>
    <s v="SONSONATE"/>
    <n v="315"/>
    <s v="03"/>
    <x v="0"/>
    <n v="8"/>
    <n v="4"/>
    <n v="184"/>
    <n v="188"/>
  </r>
  <r>
    <s v="TACUBA"/>
    <n v="111"/>
    <s v="01"/>
    <x v="7"/>
    <n v="1"/>
    <n v="0"/>
    <n v="8"/>
    <n v="8"/>
  </r>
  <r>
    <s v="TECAPAN"/>
    <n v="1122"/>
    <s v="11"/>
    <x v="1"/>
    <n v="1"/>
    <n v="0"/>
    <n v="2"/>
    <n v="2"/>
  </r>
  <r>
    <s v="YUCUAIQUIN"/>
    <n v="1418"/>
    <s v="14"/>
    <x v="13"/>
    <n v="1"/>
    <n v="0"/>
    <n v="4"/>
    <n v="4"/>
  </r>
  <r>
    <s v="OLOCUILTA"/>
    <n v="805"/>
    <s v="08"/>
    <x v="9"/>
    <n v="11"/>
    <n v="18"/>
    <n v="107"/>
    <n v="125"/>
  </r>
  <r>
    <s v="SAN BARTOLOME PERULAPIA"/>
    <n v="707"/>
    <s v="07"/>
    <x v="4"/>
    <n v="1"/>
    <n v="66"/>
    <n v="0"/>
    <n v="66"/>
  </r>
  <r>
    <s v="SAN JOSE VILLANUEVA"/>
    <n v="514"/>
    <s v="05"/>
    <x v="3"/>
    <n v="3"/>
    <n v="0"/>
    <n v="10"/>
    <n v="10"/>
  </r>
  <r>
    <s v="SAN LORENZO"/>
    <n v="109"/>
    <s v="01"/>
    <x v="7"/>
    <n v="1"/>
    <n v="5"/>
    <n v="12"/>
    <n v="17"/>
  </r>
  <r>
    <s v="SUCHITOTO"/>
    <n v="715"/>
    <s v="07"/>
    <x v="4"/>
    <n v="5"/>
    <n v="10"/>
    <n v="67"/>
    <n v="77"/>
  </r>
  <r>
    <s v="TALNIQUE"/>
    <n v="519"/>
    <s v="05"/>
    <x v="3"/>
    <n v="9"/>
    <n v="2"/>
    <n v="64"/>
    <n v="66"/>
  </r>
  <r>
    <s v="TEPECOYO"/>
    <n v="521"/>
    <s v="05"/>
    <x v="3"/>
    <n v="22"/>
    <n v="16"/>
    <n v="84"/>
    <n v="100"/>
  </r>
</pivotCacheRecords>
</file>

<file path=xl/pivotCache/pivotCacheRecords3.xml><?xml version="1.0" encoding="utf-8"?>
<pivotCacheRecords xmlns="http://schemas.openxmlformats.org/spreadsheetml/2006/main" xmlns:r="http://schemas.openxmlformats.org/officeDocument/2006/relationships" count="262">
  <r>
    <s v="AHUACHAPAN"/>
    <x v="0"/>
    <x v="0"/>
    <n v="3"/>
    <n v="6"/>
    <n v="30"/>
    <n v="0"/>
    <n v="30"/>
    <n v="3"/>
    <n v="6"/>
    <n v="30"/>
    <n v="0"/>
    <n v="30"/>
    <e v="#N/A"/>
    <e v="#N/A"/>
    <e v="#N/A"/>
    <e v="#N/A"/>
    <e v="#N/A"/>
    <e v="#N/A"/>
    <x v="0"/>
    <s v="0101"/>
    <s v="0101"/>
    <e v="#N/A"/>
    <e v="#N/A"/>
    <x v="0"/>
    <n v="0"/>
  </r>
  <r>
    <s v="AHUACHAPAN"/>
    <x v="1"/>
    <x v="1"/>
    <n v="1"/>
    <n v="0"/>
    <n v="4"/>
    <n v="0"/>
    <n v="4"/>
    <n v="1"/>
    <n v="0"/>
    <n v="4"/>
    <n v="0"/>
    <n v="4"/>
    <e v="#N/A"/>
    <e v="#N/A"/>
    <e v="#N/A"/>
    <e v="#N/A"/>
    <e v="#N/A"/>
    <e v="#N/A"/>
    <x v="1"/>
    <s v="0102"/>
    <s v="0102"/>
    <e v="#N/A"/>
    <e v="#N/A"/>
    <x v="1"/>
    <n v="0"/>
  </r>
  <r>
    <s v="AHUACHAPAN"/>
    <x v="2"/>
    <x v="2"/>
    <e v="#N/A"/>
    <e v="#N/A"/>
    <e v="#N/A"/>
    <e v="#N/A"/>
    <e v="#N/A"/>
    <e v="#N/A"/>
    <e v="#N/A"/>
    <e v="#N/A"/>
    <e v="#N/A"/>
    <e v="#N/A"/>
    <e v="#N/A"/>
    <e v="#N/A"/>
    <e v="#N/A"/>
    <e v="#N/A"/>
    <e v="#N/A"/>
    <e v="#N/A"/>
    <x v="2"/>
    <e v="#N/A"/>
    <e v="#N/A"/>
    <e v="#N/A"/>
    <e v="#N/A"/>
    <x v="1"/>
    <e v="#N/A"/>
  </r>
  <r>
    <s v="AHUACHAPAN"/>
    <x v="3"/>
    <x v="3"/>
    <n v="1"/>
    <n v="2"/>
    <n v="20"/>
    <n v="44"/>
    <n v="64"/>
    <e v="#N/A"/>
    <e v="#N/A"/>
    <e v="#N/A"/>
    <e v="#N/A"/>
    <e v="#N/A"/>
    <e v="#N/A"/>
    <e v="#N/A"/>
    <e v="#N/A"/>
    <e v="#N/A"/>
    <e v="#N/A"/>
    <e v="#N/A"/>
    <x v="3"/>
    <s v="0104"/>
    <e v="#N/A"/>
    <e v="#N/A"/>
    <e v="#N/A"/>
    <x v="1"/>
    <e v="#N/A"/>
  </r>
  <r>
    <s v="AHUACHAPAN"/>
    <x v="4"/>
    <x v="4"/>
    <e v="#N/A"/>
    <e v="#N/A"/>
    <e v="#N/A"/>
    <e v="#N/A"/>
    <e v="#N/A"/>
    <e v="#N/A"/>
    <e v="#N/A"/>
    <e v="#N/A"/>
    <e v="#N/A"/>
    <e v="#N/A"/>
    <e v="#N/A"/>
    <e v="#N/A"/>
    <e v="#N/A"/>
    <e v="#N/A"/>
    <e v="#N/A"/>
    <e v="#N/A"/>
    <x v="2"/>
    <e v="#N/A"/>
    <e v="#N/A"/>
    <e v="#N/A"/>
    <e v="#N/A"/>
    <x v="1"/>
    <e v="#N/A"/>
  </r>
  <r>
    <s v="AHUACHAPAN"/>
    <x v="5"/>
    <x v="5"/>
    <e v="#N/A"/>
    <e v="#N/A"/>
    <e v="#N/A"/>
    <e v="#N/A"/>
    <e v="#N/A"/>
    <e v="#N/A"/>
    <e v="#N/A"/>
    <e v="#N/A"/>
    <e v="#N/A"/>
    <e v="#N/A"/>
    <e v="#N/A"/>
    <e v="#N/A"/>
    <e v="#N/A"/>
    <e v="#N/A"/>
    <e v="#N/A"/>
    <e v="#N/A"/>
    <x v="2"/>
    <e v="#N/A"/>
    <e v="#N/A"/>
    <e v="#N/A"/>
    <e v="#N/A"/>
    <x v="1"/>
    <e v="#N/A"/>
  </r>
  <r>
    <s v="AHUACHAPAN"/>
    <x v="6"/>
    <x v="6"/>
    <n v="1"/>
    <n v="4"/>
    <n v="8"/>
    <n v="0"/>
    <n v="8"/>
    <n v="1"/>
    <n v="4"/>
    <n v="8"/>
    <n v="0"/>
    <n v="8"/>
    <n v="2"/>
    <n v="5"/>
    <n v="16"/>
    <e v="#N/A"/>
    <e v="#N/A"/>
    <e v="#N/A"/>
    <x v="4"/>
    <s v="0107"/>
    <s v="0107"/>
    <s v="0107"/>
    <e v="#N/A"/>
    <x v="2"/>
    <n v="0"/>
  </r>
  <r>
    <s v="AHUACHAPAN"/>
    <x v="7"/>
    <x v="7"/>
    <n v="5"/>
    <n v="28"/>
    <n v="142"/>
    <n v="518"/>
    <n v="660"/>
    <n v="5"/>
    <n v="28"/>
    <n v="142"/>
    <n v="518"/>
    <n v="660"/>
    <n v="29"/>
    <n v="57"/>
    <n v="511"/>
    <n v="2"/>
    <n v="9"/>
    <n v="0"/>
    <x v="5"/>
    <s v="0108"/>
    <s v="0108"/>
    <s v="0108"/>
    <s v="0108"/>
    <x v="3"/>
    <n v="0"/>
  </r>
  <r>
    <s v="AHUACHAPAN"/>
    <x v="8"/>
    <x v="8"/>
    <e v="#N/A"/>
    <e v="#N/A"/>
    <e v="#N/A"/>
    <e v="#N/A"/>
    <e v="#N/A"/>
    <e v="#N/A"/>
    <e v="#N/A"/>
    <e v="#N/A"/>
    <e v="#N/A"/>
    <e v="#N/A"/>
    <e v="#N/A"/>
    <e v="#N/A"/>
    <e v="#N/A"/>
    <n v="1"/>
    <n v="5"/>
    <n v="12"/>
    <x v="6"/>
    <e v="#N/A"/>
    <e v="#N/A"/>
    <e v="#N/A"/>
    <s v="0109"/>
    <x v="1"/>
    <e v="#N/A"/>
  </r>
  <r>
    <s v="AHUACHAPAN"/>
    <x v="9"/>
    <x v="9"/>
    <n v="2"/>
    <n v="2"/>
    <n v="18"/>
    <n v="3"/>
    <n v="21"/>
    <n v="2"/>
    <n v="2"/>
    <n v="18"/>
    <n v="3"/>
    <n v="21"/>
    <e v="#N/A"/>
    <e v="#N/A"/>
    <e v="#N/A"/>
    <e v="#N/A"/>
    <e v="#N/A"/>
    <e v="#N/A"/>
    <x v="7"/>
    <s v="0110"/>
    <s v="0110"/>
    <e v="#N/A"/>
    <e v="#N/A"/>
    <x v="1"/>
    <n v="0"/>
  </r>
  <r>
    <s v="AHUACHAPAN"/>
    <x v="10"/>
    <x v="10"/>
    <n v="1"/>
    <n v="0"/>
    <n v="3"/>
    <n v="5"/>
    <n v="8"/>
    <n v="1"/>
    <n v="0"/>
    <n v="3"/>
    <n v="5"/>
    <n v="8"/>
    <e v="#N/A"/>
    <e v="#N/A"/>
    <e v="#N/A"/>
    <e v="#N/A"/>
    <e v="#N/A"/>
    <e v="#N/A"/>
    <x v="8"/>
    <s v="0111"/>
    <s v="0111"/>
    <e v="#N/A"/>
    <e v="#N/A"/>
    <x v="4"/>
    <n v="0"/>
  </r>
  <r>
    <s v="AHUACHAPAN"/>
    <x v="11"/>
    <x v="11"/>
    <e v="#N/A"/>
    <e v="#N/A"/>
    <e v="#N/A"/>
    <e v="#N/A"/>
    <e v="#N/A"/>
    <e v="#N/A"/>
    <e v="#N/A"/>
    <e v="#N/A"/>
    <e v="#N/A"/>
    <e v="#N/A"/>
    <e v="#N/A"/>
    <e v="#N/A"/>
    <e v="#N/A"/>
    <e v="#N/A"/>
    <e v="#N/A"/>
    <e v="#N/A"/>
    <x v="2"/>
    <e v="#N/A"/>
    <e v="#N/A"/>
    <e v="#N/A"/>
    <e v="#N/A"/>
    <x v="1"/>
    <e v="#N/A"/>
  </r>
  <r>
    <s v="SANTA ANA"/>
    <x v="12"/>
    <x v="12"/>
    <e v="#N/A"/>
    <e v="#N/A"/>
    <e v="#N/A"/>
    <e v="#N/A"/>
    <e v="#N/A"/>
    <e v="#N/A"/>
    <e v="#N/A"/>
    <e v="#N/A"/>
    <e v="#N/A"/>
    <e v="#N/A"/>
    <e v="#N/A"/>
    <e v="#N/A"/>
    <e v="#N/A"/>
    <e v="#N/A"/>
    <e v="#N/A"/>
    <e v="#N/A"/>
    <x v="2"/>
    <e v="#N/A"/>
    <e v="#N/A"/>
    <e v="#N/A"/>
    <e v="#N/A"/>
    <x v="1"/>
    <e v="#N/A"/>
  </r>
  <r>
    <s v="SANTA ANA"/>
    <x v="13"/>
    <x v="13"/>
    <n v="5"/>
    <n v="22"/>
    <n v="53"/>
    <n v="69"/>
    <n v="122"/>
    <n v="5"/>
    <n v="22"/>
    <n v="53"/>
    <n v="69"/>
    <n v="122"/>
    <e v="#N/A"/>
    <e v="#N/A"/>
    <e v="#N/A"/>
    <e v="#N/A"/>
    <e v="#N/A"/>
    <e v="#N/A"/>
    <x v="9"/>
    <s v="0202"/>
    <s v="0202"/>
    <e v="#N/A"/>
    <e v="#N/A"/>
    <x v="1"/>
    <n v="0"/>
  </r>
  <r>
    <s v="SANTA ANA"/>
    <x v="14"/>
    <x v="14"/>
    <n v="2"/>
    <n v="11"/>
    <n v="55"/>
    <n v="34"/>
    <n v="89"/>
    <n v="5"/>
    <n v="11"/>
    <n v="55"/>
    <n v="34"/>
    <n v="89"/>
    <e v="#N/A"/>
    <e v="#N/A"/>
    <e v="#N/A"/>
    <e v="#N/A"/>
    <e v="#N/A"/>
    <e v="#N/A"/>
    <x v="10"/>
    <s v="0203"/>
    <s v="0203"/>
    <e v="#N/A"/>
    <e v="#N/A"/>
    <x v="5"/>
    <n v="0"/>
  </r>
  <r>
    <s v="SANTA ANA"/>
    <x v="15"/>
    <x v="15"/>
    <n v="1"/>
    <n v="3"/>
    <n v="0"/>
    <n v="0"/>
    <n v="0"/>
    <n v="1"/>
    <n v="3"/>
    <n v="0"/>
    <n v="0"/>
    <n v="0"/>
    <e v="#N/A"/>
    <e v="#N/A"/>
    <e v="#N/A"/>
    <e v="#N/A"/>
    <e v="#N/A"/>
    <e v="#N/A"/>
    <x v="11"/>
    <s v="0204"/>
    <s v="0204"/>
    <e v="#N/A"/>
    <e v="#N/A"/>
    <x v="1"/>
    <n v="0"/>
  </r>
  <r>
    <s v="SANTA ANA"/>
    <x v="16"/>
    <x v="16"/>
    <n v="1"/>
    <n v="2"/>
    <n v="0"/>
    <n v="0"/>
    <n v="0"/>
    <n v="1"/>
    <n v="2"/>
    <n v="0"/>
    <n v="0"/>
    <n v="0"/>
    <e v="#N/A"/>
    <e v="#N/A"/>
    <e v="#N/A"/>
    <e v="#N/A"/>
    <e v="#N/A"/>
    <e v="#N/A"/>
    <x v="12"/>
    <s v="0205"/>
    <s v="0205"/>
    <e v="#N/A"/>
    <e v="#N/A"/>
    <x v="1"/>
    <n v="0"/>
  </r>
  <r>
    <s v="SANTA ANA"/>
    <x v="17"/>
    <x v="17"/>
    <e v="#N/A"/>
    <e v="#N/A"/>
    <e v="#N/A"/>
    <e v="#N/A"/>
    <e v="#N/A"/>
    <e v="#N/A"/>
    <e v="#N/A"/>
    <e v="#N/A"/>
    <e v="#N/A"/>
    <e v="#N/A"/>
    <e v="#N/A"/>
    <e v="#N/A"/>
    <e v="#N/A"/>
    <e v="#N/A"/>
    <e v="#N/A"/>
    <e v="#N/A"/>
    <x v="2"/>
    <e v="#N/A"/>
    <e v="#N/A"/>
    <e v="#N/A"/>
    <e v="#N/A"/>
    <x v="1"/>
    <e v="#N/A"/>
  </r>
  <r>
    <s v="SANTA ANA"/>
    <x v="18"/>
    <x v="18"/>
    <n v="2"/>
    <n v="4"/>
    <n v="22"/>
    <n v="4"/>
    <n v="26"/>
    <n v="3"/>
    <n v="5"/>
    <n v="24"/>
    <n v="10"/>
    <n v="34"/>
    <e v="#N/A"/>
    <e v="#N/A"/>
    <e v="#N/A"/>
    <n v="5"/>
    <n v="60"/>
    <n v="29"/>
    <x v="13"/>
    <s v="0207"/>
    <s v="0207"/>
    <e v="#N/A"/>
    <s v="0207"/>
    <x v="1"/>
    <n v="8"/>
  </r>
  <r>
    <s v="SANTA ANA"/>
    <x v="19"/>
    <x v="19"/>
    <e v="#N/A"/>
    <e v="#N/A"/>
    <e v="#N/A"/>
    <e v="#N/A"/>
    <e v="#N/A"/>
    <e v="#N/A"/>
    <e v="#N/A"/>
    <e v="#N/A"/>
    <e v="#N/A"/>
    <e v="#N/A"/>
    <e v="#N/A"/>
    <e v="#N/A"/>
    <e v="#N/A"/>
    <e v="#N/A"/>
    <e v="#N/A"/>
    <e v="#N/A"/>
    <x v="2"/>
    <e v="#N/A"/>
    <e v="#N/A"/>
    <e v="#N/A"/>
    <e v="#N/A"/>
    <x v="1"/>
    <e v="#N/A"/>
  </r>
  <r>
    <s v="SANTA ANA"/>
    <x v="20"/>
    <x v="20"/>
    <n v="1"/>
    <n v="1"/>
    <n v="2"/>
    <n v="6"/>
    <n v="8"/>
    <n v="2"/>
    <n v="11"/>
    <n v="7"/>
    <n v="9"/>
    <n v="16"/>
    <e v="#N/A"/>
    <e v="#N/A"/>
    <e v="#N/A"/>
    <e v="#N/A"/>
    <e v="#N/A"/>
    <e v="#N/A"/>
    <x v="14"/>
    <s v="0209"/>
    <s v="0209"/>
    <e v="#N/A"/>
    <e v="#N/A"/>
    <x v="1"/>
    <n v="8"/>
  </r>
  <r>
    <s v="SANTA ANA"/>
    <x v="21"/>
    <x v="21"/>
    <n v="3"/>
    <n v="7"/>
    <n v="23"/>
    <n v="17"/>
    <n v="40"/>
    <n v="3"/>
    <n v="7"/>
    <n v="23"/>
    <n v="17"/>
    <n v="40"/>
    <e v="#N/A"/>
    <e v="#N/A"/>
    <e v="#N/A"/>
    <e v="#N/A"/>
    <e v="#N/A"/>
    <e v="#N/A"/>
    <x v="15"/>
    <s v="0210"/>
    <s v="0210"/>
    <e v="#N/A"/>
    <e v="#N/A"/>
    <x v="1"/>
    <n v="0"/>
  </r>
  <r>
    <s v="SANTA ANA"/>
    <x v="22"/>
    <x v="22"/>
    <e v="#N/A"/>
    <e v="#N/A"/>
    <e v="#N/A"/>
    <e v="#N/A"/>
    <e v="#N/A"/>
    <e v="#N/A"/>
    <e v="#N/A"/>
    <e v="#N/A"/>
    <e v="#N/A"/>
    <e v="#N/A"/>
    <e v="#N/A"/>
    <e v="#N/A"/>
    <e v="#N/A"/>
    <e v="#N/A"/>
    <e v="#N/A"/>
    <e v="#N/A"/>
    <x v="2"/>
    <e v="#N/A"/>
    <e v="#N/A"/>
    <e v="#N/A"/>
    <e v="#N/A"/>
    <x v="1"/>
    <e v="#N/A"/>
  </r>
  <r>
    <s v="SANTA ANA"/>
    <x v="23"/>
    <x v="23"/>
    <e v="#N/A"/>
    <e v="#N/A"/>
    <e v="#N/A"/>
    <e v="#N/A"/>
    <e v="#N/A"/>
    <e v="#N/A"/>
    <e v="#N/A"/>
    <e v="#N/A"/>
    <e v="#N/A"/>
    <e v="#N/A"/>
    <e v="#N/A"/>
    <e v="#N/A"/>
    <e v="#N/A"/>
    <e v="#N/A"/>
    <e v="#N/A"/>
    <e v="#N/A"/>
    <x v="2"/>
    <e v="#N/A"/>
    <e v="#N/A"/>
    <e v="#N/A"/>
    <e v="#N/A"/>
    <x v="1"/>
    <e v="#N/A"/>
  </r>
  <r>
    <s v="SANTA ANA"/>
    <x v="24"/>
    <x v="24"/>
    <e v="#N/A"/>
    <e v="#N/A"/>
    <e v="#N/A"/>
    <e v="#N/A"/>
    <e v="#N/A"/>
    <e v="#N/A"/>
    <e v="#N/A"/>
    <e v="#N/A"/>
    <e v="#N/A"/>
    <e v="#N/A"/>
    <e v="#N/A"/>
    <e v="#N/A"/>
    <e v="#N/A"/>
    <e v="#N/A"/>
    <e v="#N/A"/>
    <e v="#N/A"/>
    <x v="2"/>
    <e v="#N/A"/>
    <e v="#N/A"/>
    <e v="#N/A"/>
    <e v="#N/A"/>
    <x v="1"/>
    <e v="#N/A"/>
  </r>
  <r>
    <s v="SONSONATE"/>
    <x v="25"/>
    <x v="25"/>
    <n v="8"/>
    <n v="6"/>
    <n v="173"/>
    <n v="308"/>
    <n v="481"/>
    <n v="8"/>
    <n v="6"/>
    <n v="173"/>
    <n v="308"/>
    <n v="481"/>
    <e v="#N/A"/>
    <e v="#N/A"/>
    <e v="#N/A"/>
    <n v="6"/>
    <n v="31"/>
    <n v="64"/>
    <x v="16"/>
    <s v="0301"/>
    <s v="0301"/>
    <e v="#N/A"/>
    <s v="0301"/>
    <x v="1"/>
    <n v="0"/>
  </r>
  <r>
    <s v="SONSONATE"/>
    <x v="26"/>
    <x v="26"/>
    <n v="2"/>
    <n v="0"/>
    <n v="12"/>
    <n v="0"/>
    <n v="12"/>
    <n v="2"/>
    <n v="0"/>
    <n v="12"/>
    <n v="0"/>
    <n v="12"/>
    <n v="1"/>
    <n v="2"/>
    <n v="0"/>
    <n v="7"/>
    <n v="82"/>
    <n v="35"/>
    <x v="17"/>
    <s v="0302"/>
    <s v="0302"/>
    <s v="0302"/>
    <s v="0302"/>
    <x v="1"/>
    <n v="0"/>
  </r>
  <r>
    <s v="SONSONATE"/>
    <x v="27"/>
    <x v="27"/>
    <n v="12"/>
    <n v="11"/>
    <n v="92"/>
    <n v="175"/>
    <n v="267"/>
    <n v="12"/>
    <n v="11"/>
    <n v="92"/>
    <n v="175"/>
    <n v="267"/>
    <n v="1"/>
    <n v="0"/>
    <n v="0"/>
    <n v="9"/>
    <n v="18"/>
    <n v="511"/>
    <x v="18"/>
    <s v="0303"/>
    <s v="0303"/>
    <s v="0303"/>
    <s v="0303"/>
    <x v="1"/>
    <n v="0"/>
  </r>
  <r>
    <s v="SONSONATE"/>
    <x v="28"/>
    <x v="28"/>
    <n v="1"/>
    <n v="3"/>
    <n v="1"/>
    <n v="2"/>
    <n v="3"/>
    <n v="1"/>
    <n v="3"/>
    <n v="1"/>
    <n v="2"/>
    <n v="3"/>
    <e v="#N/A"/>
    <e v="#N/A"/>
    <e v="#N/A"/>
    <e v="#N/A"/>
    <e v="#N/A"/>
    <e v="#N/A"/>
    <x v="19"/>
    <s v="0304"/>
    <s v="0304"/>
    <e v="#N/A"/>
    <e v="#N/A"/>
    <x v="1"/>
    <n v="0"/>
  </r>
  <r>
    <s v="SONSONATE"/>
    <x v="29"/>
    <x v="29"/>
    <e v="#N/A"/>
    <e v="#N/A"/>
    <e v="#N/A"/>
    <e v="#N/A"/>
    <e v="#N/A"/>
    <e v="#N/A"/>
    <e v="#N/A"/>
    <e v="#N/A"/>
    <e v="#N/A"/>
    <e v="#N/A"/>
    <e v="#N/A"/>
    <e v="#N/A"/>
    <e v="#N/A"/>
    <e v="#N/A"/>
    <e v="#N/A"/>
    <e v="#N/A"/>
    <x v="2"/>
    <e v="#N/A"/>
    <e v="#N/A"/>
    <e v="#N/A"/>
    <e v="#N/A"/>
    <x v="6"/>
    <e v="#N/A"/>
  </r>
  <r>
    <s v="SONSONATE"/>
    <x v="30"/>
    <x v="30"/>
    <e v="#N/A"/>
    <e v="#N/A"/>
    <e v="#N/A"/>
    <e v="#N/A"/>
    <e v="#N/A"/>
    <e v="#N/A"/>
    <e v="#N/A"/>
    <e v="#N/A"/>
    <e v="#N/A"/>
    <e v="#N/A"/>
    <e v="#N/A"/>
    <e v="#N/A"/>
    <e v="#N/A"/>
    <e v="#N/A"/>
    <e v="#N/A"/>
    <e v="#N/A"/>
    <x v="2"/>
    <e v="#N/A"/>
    <e v="#N/A"/>
    <e v="#N/A"/>
    <e v="#N/A"/>
    <x v="1"/>
    <e v="#N/A"/>
  </r>
  <r>
    <s v="SONSONATE"/>
    <x v="31"/>
    <x v="31"/>
    <n v="2"/>
    <n v="0"/>
    <n v="5"/>
    <n v="0"/>
    <n v="5"/>
    <n v="2"/>
    <n v="0"/>
    <n v="5"/>
    <n v="0"/>
    <n v="5"/>
    <e v="#N/A"/>
    <e v="#N/A"/>
    <e v="#N/A"/>
    <e v="#N/A"/>
    <e v="#N/A"/>
    <e v="#N/A"/>
    <x v="20"/>
    <s v="0307"/>
    <s v="0307"/>
    <e v="#N/A"/>
    <e v="#N/A"/>
    <x v="1"/>
    <n v="0"/>
  </r>
  <r>
    <s v="SONSONATE"/>
    <x v="32"/>
    <x v="32"/>
    <n v="1"/>
    <n v="3"/>
    <n v="6"/>
    <n v="0"/>
    <n v="6"/>
    <n v="1"/>
    <n v="3"/>
    <n v="6"/>
    <n v="0"/>
    <n v="6"/>
    <n v="14"/>
    <n v="1"/>
    <n v="210"/>
    <e v="#N/A"/>
    <e v="#N/A"/>
    <e v="#N/A"/>
    <x v="21"/>
    <s v="0308"/>
    <s v="0308"/>
    <s v="0308"/>
    <e v="#N/A"/>
    <x v="1"/>
    <n v="0"/>
  </r>
  <r>
    <s v="SONSONATE"/>
    <x v="33"/>
    <x v="33"/>
    <n v="3"/>
    <n v="4"/>
    <n v="14"/>
    <n v="33"/>
    <n v="47"/>
    <n v="3"/>
    <n v="4"/>
    <n v="14"/>
    <n v="33"/>
    <n v="47"/>
    <e v="#N/A"/>
    <e v="#N/A"/>
    <e v="#N/A"/>
    <e v="#N/A"/>
    <e v="#N/A"/>
    <e v="#N/A"/>
    <x v="22"/>
    <s v="0309"/>
    <s v="0309"/>
    <e v="#N/A"/>
    <e v="#N/A"/>
    <x v="1"/>
    <n v="0"/>
  </r>
  <r>
    <s v="SONSONATE"/>
    <x v="34"/>
    <x v="34"/>
    <n v="1"/>
    <n v="0"/>
    <n v="5"/>
    <n v="0"/>
    <n v="5"/>
    <n v="1"/>
    <n v="0"/>
    <n v="5"/>
    <n v="0"/>
    <n v="5"/>
    <e v="#N/A"/>
    <e v="#N/A"/>
    <e v="#N/A"/>
    <e v="#N/A"/>
    <e v="#N/A"/>
    <e v="#N/A"/>
    <x v="23"/>
    <s v="0310"/>
    <s v="0310"/>
    <e v="#N/A"/>
    <e v="#N/A"/>
    <x v="1"/>
    <n v="0"/>
  </r>
  <r>
    <s v="SONSONATE"/>
    <x v="35"/>
    <x v="35"/>
    <e v="#N/A"/>
    <e v="#N/A"/>
    <e v="#N/A"/>
    <e v="#N/A"/>
    <e v="#N/A"/>
    <e v="#N/A"/>
    <e v="#N/A"/>
    <e v="#N/A"/>
    <e v="#N/A"/>
    <e v="#N/A"/>
    <e v="#N/A"/>
    <e v="#N/A"/>
    <e v="#N/A"/>
    <e v="#N/A"/>
    <e v="#N/A"/>
    <e v="#N/A"/>
    <x v="2"/>
    <e v="#N/A"/>
    <e v="#N/A"/>
    <e v="#N/A"/>
    <e v="#N/A"/>
    <x v="1"/>
    <e v="#N/A"/>
  </r>
  <r>
    <s v="SONSONATE"/>
    <x v="36"/>
    <x v="36"/>
    <n v="12"/>
    <n v="27"/>
    <n v="185"/>
    <n v="51"/>
    <n v="236"/>
    <n v="12"/>
    <n v="27"/>
    <n v="185"/>
    <n v="51"/>
    <n v="236"/>
    <n v="27"/>
    <n v="189"/>
    <n v="675"/>
    <n v="25"/>
    <n v="31"/>
    <n v="148"/>
    <x v="24"/>
    <s v="0312"/>
    <s v="0312"/>
    <s v="0312"/>
    <s v="0312"/>
    <x v="1"/>
    <n v="0"/>
  </r>
  <r>
    <s v="SONSONATE"/>
    <x v="37"/>
    <x v="37"/>
    <e v="#N/A"/>
    <e v="#N/A"/>
    <e v="#N/A"/>
    <e v="#N/A"/>
    <e v="#N/A"/>
    <e v="#N/A"/>
    <e v="#N/A"/>
    <e v="#N/A"/>
    <e v="#N/A"/>
    <e v="#N/A"/>
    <e v="#N/A"/>
    <e v="#N/A"/>
    <e v="#N/A"/>
    <e v="#N/A"/>
    <e v="#N/A"/>
    <e v="#N/A"/>
    <x v="2"/>
    <e v="#N/A"/>
    <e v="#N/A"/>
    <e v="#N/A"/>
    <e v="#N/A"/>
    <x v="1"/>
    <e v="#N/A"/>
  </r>
  <r>
    <s v="SONSONATE"/>
    <x v="38"/>
    <x v="38"/>
    <e v="#N/A"/>
    <e v="#N/A"/>
    <e v="#N/A"/>
    <e v="#N/A"/>
    <e v="#N/A"/>
    <e v="#N/A"/>
    <e v="#N/A"/>
    <e v="#N/A"/>
    <e v="#N/A"/>
    <e v="#N/A"/>
    <e v="#N/A"/>
    <e v="#N/A"/>
    <e v="#N/A"/>
    <e v="#N/A"/>
    <e v="#N/A"/>
    <e v="#N/A"/>
    <x v="2"/>
    <e v="#N/A"/>
    <e v="#N/A"/>
    <e v="#N/A"/>
    <e v="#N/A"/>
    <x v="1"/>
    <e v="#N/A"/>
  </r>
  <r>
    <s v="SONSONATE"/>
    <x v="39"/>
    <x v="39"/>
    <n v="8"/>
    <n v="4"/>
    <n v="77"/>
    <n v="107"/>
    <n v="184"/>
    <n v="8"/>
    <n v="4"/>
    <n v="77"/>
    <n v="107"/>
    <n v="184"/>
    <e v="#N/A"/>
    <e v="#N/A"/>
    <e v="#N/A"/>
    <n v="1"/>
    <n v="9"/>
    <n v="0"/>
    <x v="25"/>
    <s v="0315"/>
    <s v="0315"/>
    <e v="#N/A"/>
    <s v="0315"/>
    <x v="7"/>
    <n v="0"/>
  </r>
  <r>
    <s v="SONSONATE"/>
    <x v="40"/>
    <x v="40"/>
    <e v="#N/A"/>
    <e v="#N/A"/>
    <e v="#N/A"/>
    <e v="#N/A"/>
    <e v="#N/A"/>
    <e v="#N/A"/>
    <e v="#N/A"/>
    <e v="#N/A"/>
    <e v="#N/A"/>
    <e v="#N/A"/>
    <e v="#N/A"/>
    <e v="#N/A"/>
    <e v="#N/A"/>
    <e v="#N/A"/>
    <e v="#N/A"/>
    <e v="#N/A"/>
    <x v="2"/>
    <e v="#N/A"/>
    <e v="#N/A"/>
    <e v="#N/A"/>
    <e v="#N/A"/>
    <x v="1"/>
    <e v="#N/A"/>
  </r>
  <r>
    <s v="CHALATENANGO"/>
    <x v="41"/>
    <x v="41"/>
    <e v="#N/A"/>
    <e v="#N/A"/>
    <e v="#N/A"/>
    <e v="#N/A"/>
    <e v="#N/A"/>
    <e v="#N/A"/>
    <e v="#N/A"/>
    <e v="#N/A"/>
    <e v="#N/A"/>
    <e v="#N/A"/>
    <e v="#N/A"/>
    <e v="#N/A"/>
    <e v="#N/A"/>
    <e v="#N/A"/>
    <e v="#N/A"/>
    <e v="#N/A"/>
    <x v="2"/>
    <e v="#N/A"/>
    <e v="#N/A"/>
    <e v="#N/A"/>
    <e v="#N/A"/>
    <x v="1"/>
    <e v="#N/A"/>
  </r>
  <r>
    <s v="CHALATENANGO"/>
    <x v="42"/>
    <x v="42"/>
    <e v="#N/A"/>
    <e v="#N/A"/>
    <e v="#N/A"/>
    <e v="#N/A"/>
    <e v="#N/A"/>
    <e v="#N/A"/>
    <e v="#N/A"/>
    <e v="#N/A"/>
    <e v="#N/A"/>
    <e v="#N/A"/>
    <e v="#N/A"/>
    <e v="#N/A"/>
    <e v="#N/A"/>
    <e v="#N/A"/>
    <e v="#N/A"/>
    <e v="#N/A"/>
    <x v="2"/>
    <e v="#N/A"/>
    <e v="#N/A"/>
    <e v="#N/A"/>
    <e v="#N/A"/>
    <x v="1"/>
    <e v="#N/A"/>
  </r>
  <r>
    <s v="CHALATENANGO"/>
    <x v="43"/>
    <x v="43"/>
    <e v="#N/A"/>
    <e v="#N/A"/>
    <e v="#N/A"/>
    <e v="#N/A"/>
    <e v="#N/A"/>
    <e v="#N/A"/>
    <e v="#N/A"/>
    <e v="#N/A"/>
    <e v="#N/A"/>
    <e v="#N/A"/>
    <e v="#N/A"/>
    <e v="#N/A"/>
    <e v="#N/A"/>
    <e v="#N/A"/>
    <e v="#N/A"/>
    <e v="#N/A"/>
    <x v="2"/>
    <e v="#N/A"/>
    <e v="#N/A"/>
    <e v="#N/A"/>
    <e v="#N/A"/>
    <x v="1"/>
    <e v="#N/A"/>
  </r>
  <r>
    <s v="CHALATENANGO"/>
    <x v="44"/>
    <x v="44"/>
    <e v="#N/A"/>
    <e v="#N/A"/>
    <e v="#N/A"/>
    <e v="#N/A"/>
    <e v="#N/A"/>
    <e v="#N/A"/>
    <e v="#N/A"/>
    <e v="#N/A"/>
    <e v="#N/A"/>
    <e v="#N/A"/>
    <e v="#N/A"/>
    <e v="#N/A"/>
    <e v="#N/A"/>
    <e v="#N/A"/>
    <e v="#N/A"/>
    <e v="#N/A"/>
    <x v="2"/>
    <e v="#N/A"/>
    <e v="#N/A"/>
    <e v="#N/A"/>
    <e v="#N/A"/>
    <x v="1"/>
    <e v="#N/A"/>
  </r>
  <r>
    <s v="CHALATENANGO"/>
    <x v="45"/>
    <x v="45"/>
    <e v="#N/A"/>
    <e v="#N/A"/>
    <e v="#N/A"/>
    <e v="#N/A"/>
    <e v="#N/A"/>
    <e v="#N/A"/>
    <e v="#N/A"/>
    <e v="#N/A"/>
    <e v="#N/A"/>
    <e v="#N/A"/>
    <e v="#N/A"/>
    <e v="#N/A"/>
    <e v="#N/A"/>
    <e v="#N/A"/>
    <e v="#N/A"/>
    <e v="#N/A"/>
    <x v="2"/>
    <e v="#N/A"/>
    <e v="#N/A"/>
    <e v="#N/A"/>
    <e v="#N/A"/>
    <x v="1"/>
    <e v="#N/A"/>
  </r>
  <r>
    <s v="CHALATENANGO"/>
    <x v="46"/>
    <x v="46"/>
    <e v="#N/A"/>
    <e v="#N/A"/>
    <e v="#N/A"/>
    <e v="#N/A"/>
    <e v="#N/A"/>
    <e v="#N/A"/>
    <e v="#N/A"/>
    <e v="#N/A"/>
    <e v="#N/A"/>
    <e v="#N/A"/>
    <e v="#N/A"/>
    <e v="#N/A"/>
    <e v="#N/A"/>
    <e v="#N/A"/>
    <e v="#N/A"/>
    <e v="#N/A"/>
    <x v="2"/>
    <e v="#N/A"/>
    <e v="#N/A"/>
    <e v="#N/A"/>
    <e v="#N/A"/>
    <x v="1"/>
    <e v="#N/A"/>
  </r>
  <r>
    <s v="CHALATENANGO"/>
    <x v="47"/>
    <x v="47"/>
    <e v="#N/A"/>
    <e v="#N/A"/>
    <e v="#N/A"/>
    <e v="#N/A"/>
    <e v="#N/A"/>
    <e v="#N/A"/>
    <e v="#N/A"/>
    <e v="#N/A"/>
    <e v="#N/A"/>
    <e v="#N/A"/>
    <e v="#N/A"/>
    <e v="#N/A"/>
    <e v="#N/A"/>
    <e v="#N/A"/>
    <e v="#N/A"/>
    <e v="#N/A"/>
    <x v="2"/>
    <e v="#N/A"/>
    <e v="#N/A"/>
    <e v="#N/A"/>
    <e v="#N/A"/>
    <x v="1"/>
    <e v="#N/A"/>
  </r>
  <r>
    <s v="CHALATENANGO"/>
    <x v="48"/>
    <x v="48"/>
    <e v="#N/A"/>
    <e v="#N/A"/>
    <e v="#N/A"/>
    <e v="#N/A"/>
    <e v="#N/A"/>
    <e v="#N/A"/>
    <e v="#N/A"/>
    <e v="#N/A"/>
    <e v="#N/A"/>
    <e v="#N/A"/>
    <e v="#N/A"/>
    <e v="#N/A"/>
    <e v="#N/A"/>
    <e v="#N/A"/>
    <e v="#N/A"/>
    <e v="#N/A"/>
    <x v="2"/>
    <e v="#N/A"/>
    <e v="#N/A"/>
    <e v="#N/A"/>
    <e v="#N/A"/>
    <x v="1"/>
    <e v="#N/A"/>
  </r>
  <r>
    <s v="CHALATENANGO"/>
    <x v="49"/>
    <x v="49"/>
    <n v="3"/>
    <n v="0"/>
    <n v="0"/>
    <n v="64"/>
    <n v="64"/>
    <n v="3"/>
    <n v="0"/>
    <n v="3"/>
    <n v="56"/>
    <n v="59"/>
    <n v="5"/>
    <n v="5"/>
    <n v="45"/>
    <n v="6"/>
    <n v="2"/>
    <n v="37"/>
    <x v="26"/>
    <s v="0409"/>
    <s v="0409"/>
    <s v="0409"/>
    <s v="0409"/>
    <x v="1"/>
    <n v="-5"/>
  </r>
  <r>
    <s v="CHALATENANGO"/>
    <x v="50"/>
    <x v="50"/>
    <e v="#N/A"/>
    <e v="#N/A"/>
    <e v="#N/A"/>
    <e v="#N/A"/>
    <e v="#N/A"/>
    <e v="#N/A"/>
    <e v="#N/A"/>
    <e v="#N/A"/>
    <e v="#N/A"/>
    <e v="#N/A"/>
    <n v="11"/>
    <n v="3"/>
    <n v="68"/>
    <e v="#N/A"/>
    <e v="#N/A"/>
    <e v="#N/A"/>
    <x v="27"/>
    <e v="#N/A"/>
    <e v="#N/A"/>
    <s v="0410"/>
    <e v="#N/A"/>
    <x v="1"/>
    <e v="#N/A"/>
  </r>
  <r>
    <s v="CHALATENANGO"/>
    <x v="51"/>
    <x v="51"/>
    <e v="#N/A"/>
    <e v="#N/A"/>
    <e v="#N/A"/>
    <e v="#N/A"/>
    <e v="#N/A"/>
    <e v="#N/A"/>
    <e v="#N/A"/>
    <e v="#N/A"/>
    <e v="#N/A"/>
    <e v="#N/A"/>
    <e v="#N/A"/>
    <e v="#N/A"/>
    <e v="#N/A"/>
    <e v="#N/A"/>
    <e v="#N/A"/>
    <e v="#N/A"/>
    <x v="2"/>
    <e v="#N/A"/>
    <e v="#N/A"/>
    <e v="#N/A"/>
    <e v="#N/A"/>
    <x v="1"/>
    <e v="#N/A"/>
  </r>
  <r>
    <s v="CHALATENANGO"/>
    <x v="52"/>
    <x v="52"/>
    <e v="#N/A"/>
    <e v="#N/A"/>
    <e v="#N/A"/>
    <e v="#N/A"/>
    <e v="#N/A"/>
    <e v="#N/A"/>
    <e v="#N/A"/>
    <e v="#N/A"/>
    <e v="#N/A"/>
    <e v="#N/A"/>
    <e v="#N/A"/>
    <e v="#N/A"/>
    <e v="#N/A"/>
    <e v="#N/A"/>
    <e v="#N/A"/>
    <e v="#N/A"/>
    <x v="2"/>
    <e v="#N/A"/>
    <e v="#N/A"/>
    <e v="#N/A"/>
    <e v="#N/A"/>
    <x v="1"/>
    <e v="#N/A"/>
  </r>
  <r>
    <s v="CHALATENANGO"/>
    <x v="53"/>
    <x v="53"/>
    <e v="#N/A"/>
    <e v="#N/A"/>
    <e v="#N/A"/>
    <e v="#N/A"/>
    <e v="#N/A"/>
    <e v="#N/A"/>
    <e v="#N/A"/>
    <e v="#N/A"/>
    <e v="#N/A"/>
    <e v="#N/A"/>
    <e v="#N/A"/>
    <e v="#N/A"/>
    <e v="#N/A"/>
    <e v="#N/A"/>
    <e v="#N/A"/>
    <e v="#N/A"/>
    <x v="2"/>
    <e v="#N/A"/>
    <e v="#N/A"/>
    <e v="#N/A"/>
    <e v="#N/A"/>
    <x v="1"/>
    <e v="#N/A"/>
  </r>
  <r>
    <s v="CHALATENANGO"/>
    <x v="54"/>
    <x v="54"/>
    <e v="#N/A"/>
    <e v="#N/A"/>
    <e v="#N/A"/>
    <e v="#N/A"/>
    <e v="#N/A"/>
    <e v="#N/A"/>
    <e v="#N/A"/>
    <e v="#N/A"/>
    <e v="#N/A"/>
    <e v="#N/A"/>
    <e v="#N/A"/>
    <e v="#N/A"/>
    <e v="#N/A"/>
    <e v="#N/A"/>
    <e v="#N/A"/>
    <e v="#N/A"/>
    <x v="2"/>
    <e v="#N/A"/>
    <e v="#N/A"/>
    <e v="#N/A"/>
    <e v="#N/A"/>
    <x v="1"/>
    <e v="#N/A"/>
  </r>
  <r>
    <s v="CHALATENANGO"/>
    <x v="55"/>
    <x v="55"/>
    <e v="#N/A"/>
    <e v="#N/A"/>
    <e v="#N/A"/>
    <e v="#N/A"/>
    <e v="#N/A"/>
    <e v="#N/A"/>
    <e v="#N/A"/>
    <e v="#N/A"/>
    <e v="#N/A"/>
    <e v="#N/A"/>
    <e v="#N/A"/>
    <e v="#N/A"/>
    <e v="#N/A"/>
    <e v="#N/A"/>
    <e v="#N/A"/>
    <e v="#N/A"/>
    <x v="2"/>
    <e v="#N/A"/>
    <e v="#N/A"/>
    <e v="#N/A"/>
    <e v="#N/A"/>
    <x v="1"/>
    <e v="#N/A"/>
  </r>
  <r>
    <s v="CHALATENANGO"/>
    <x v="56"/>
    <x v="56"/>
    <e v="#N/A"/>
    <e v="#N/A"/>
    <e v="#N/A"/>
    <e v="#N/A"/>
    <e v="#N/A"/>
    <e v="#N/A"/>
    <e v="#N/A"/>
    <e v="#N/A"/>
    <e v="#N/A"/>
    <e v="#N/A"/>
    <e v="#N/A"/>
    <e v="#N/A"/>
    <e v="#N/A"/>
    <e v="#N/A"/>
    <e v="#N/A"/>
    <e v="#N/A"/>
    <x v="2"/>
    <e v="#N/A"/>
    <e v="#N/A"/>
    <e v="#N/A"/>
    <e v="#N/A"/>
    <x v="1"/>
    <e v="#N/A"/>
  </r>
  <r>
    <s v="CHALATENANGO"/>
    <x v="57"/>
    <x v="57"/>
    <e v="#N/A"/>
    <e v="#N/A"/>
    <e v="#N/A"/>
    <e v="#N/A"/>
    <e v="#N/A"/>
    <e v="#N/A"/>
    <e v="#N/A"/>
    <e v="#N/A"/>
    <e v="#N/A"/>
    <e v="#N/A"/>
    <e v="#N/A"/>
    <e v="#N/A"/>
    <e v="#N/A"/>
    <e v="#N/A"/>
    <e v="#N/A"/>
    <e v="#N/A"/>
    <x v="2"/>
    <e v="#N/A"/>
    <e v="#N/A"/>
    <e v="#N/A"/>
    <e v="#N/A"/>
    <x v="1"/>
    <e v="#N/A"/>
  </r>
  <r>
    <s v="CHALATENANGO"/>
    <x v="58"/>
    <x v="58"/>
    <e v="#N/A"/>
    <e v="#N/A"/>
    <e v="#N/A"/>
    <e v="#N/A"/>
    <e v="#N/A"/>
    <e v="#N/A"/>
    <e v="#N/A"/>
    <e v="#N/A"/>
    <e v="#N/A"/>
    <e v="#N/A"/>
    <e v="#N/A"/>
    <e v="#N/A"/>
    <e v="#N/A"/>
    <e v="#N/A"/>
    <e v="#N/A"/>
    <e v="#N/A"/>
    <x v="2"/>
    <e v="#N/A"/>
    <e v="#N/A"/>
    <e v="#N/A"/>
    <e v="#N/A"/>
    <x v="1"/>
    <e v="#N/A"/>
  </r>
  <r>
    <s v="CHALATENANGO"/>
    <x v="59"/>
    <x v="59"/>
    <e v="#N/A"/>
    <e v="#N/A"/>
    <e v="#N/A"/>
    <e v="#N/A"/>
    <e v="#N/A"/>
    <e v="#N/A"/>
    <e v="#N/A"/>
    <e v="#N/A"/>
    <e v="#N/A"/>
    <e v="#N/A"/>
    <e v="#N/A"/>
    <e v="#N/A"/>
    <e v="#N/A"/>
    <e v="#N/A"/>
    <e v="#N/A"/>
    <e v="#N/A"/>
    <x v="2"/>
    <e v="#N/A"/>
    <e v="#N/A"/>
    <e v="#N/A"/>
    <e v="#N/A"/>
    <x v="1"/>
    <e v="#N/A"/>
  </r>
  <r>
    <s v="CHALATENANGO"/>
    <x v="60"/>
    <x v="60"/>
    <e v="#N/A"/>
    <e v="#N/A"/>
    <e v="#N/A"/>
    <e v="#N/A"/>
    <e v="#N/A"/>
    <e v="#N/A"/>
    <e v="#N/A"/>
    <e v="#N/A"/>
    <e v="#N/A"/>
    <e v="#N/A"/>
    <e v="#N/A"/>
    <e v="#N/A"/>
    <e v="#N/A"/>
    <e v="#N/A"/>
    <e v="#N/A"/>
    <e v="#N/A"/>
    <x v="2"/>
    <e v="#N/A"/>
    <e v="#N/A"/>
    <e v="#N/A"/>
    <e v="#N/A"/>
    <x v="1"/>
    <e v="#N/A"/>
  </r>
  <r>
    <s v="CHALATENANGO"/>
    <x v="61"/>
    <x v="61"/>
    <e v="#N/A"/>
    <e v="#N/A"/>
    <e v="#N/A"/>
    <e v="#N/A"/>
    <e v="#N/A"/>
    <e v="#N/A"/>
    <e v="#N/A"/>
    <e v="#N/A"/>
    <e v="#N/A"/>
    <e v="#N/A"/>
    <e v="#N/A"/>
    <e v="#N/A"/>
    <e v="#N/A"/>
    <e v="#N/A"/>
    <e v="#N/A"/>
    <e v="#N/A"/>
    <x v="2"/>
    <e v="#N/A"/>
    <e v="#N/A"/>
    <e v="#N/A"/>
    <e v="#N/A"/>
    <x v="1"/>
    <e v="#N/A"/>
  </r>
  <r>
    <s v="CHALATENANGO"/>
    <x v="62"/>
    <x v="62"/>
    <e v="#N/A"/>
    <e v="#N/A"/>
    <e v="#N/A"/>
    <e v="#N/A"/>
    <e v="#N/A"/>
    <e v="#N/A"/>
    <e v="#N/A"/>
    <e v="#N/A"/>
    <e v="#N/A"/>
    <e v="#N/A"/>
    <n v="4"/>
    <n v="0"/>
    <n v="1"/>
    <e v="#N/A"/>
    <e v="#N/A"/>
    <e v="#N/A"/>
    <x v="28"/>
    <e v="#N/A"/>
    <e v="#N/A"/>
    <s v="0422"/>
    <e v="#N/A"/>
    <x v="1"/>
    <e v="#N/A"/>
  </r>
  <r>
    <s v="CHALATENANGO"/>
    <x v="63"/>
    <x v="63"/>
    <e v="#N/A"/>
    <e v="#N/A"/>
    <e v="#N/A"/>
    <e v="#N/A"/>
    <e v="#N/A"/>
    <e v="#N/A"/>
    <e v="#N/A"/>
    <e v="#N/A"/>
    <e v="#N/A"/>
    <e v="#N/A"/>
    <e v="#N/A"/>
    <e v="#N/A"/>
    <e v="#N/A"/>
    <e v="#N/A"/>
    <e v="#N/A"/>
    <e v="#N/A"/>
    <x v="2"/>
    <e v="#N/A"/>
    <e v="#N/A"/>
    <e v="#N/A"/>
    <e v="#N/A"/>
    <x v="1"/>
    <e v="#N/A"/>
  </r>
  <r>
    <s v="CHALATENANGO"/>
    <x v="64"/>
    <x v="64"/>
    <e v="#N/A"/>
    <e v="#N/A"/>
    <e v="#N/A"/>
    <e v="#N/A"/>
    <e v="#N/A"/>
    <e v="#N/A"/>
    <e v="#N/A"/>
    <e v="#N/A"/>
    <e v="#N/A"/>
    <e v="#N/A"/>
    <e v="#N/A"/>
    <e v="#N/A"/>
    <e v="#N/A"/>
    <e v="#N/A"/>
    <e v="#N/A"/>
    <e v="#N/A"/>
    <x v="2"/>
    <e v="#N/A"/>
    <e v="#N/A"/>
    <e v="#N/A"/>
    <e v="#N/A"/>
    <x v="1"/>
    <e v="#N/A"/>
  </r>
  <r>
    <s v="CHALATENANGO"/>
    <x v="65"/>
    <x v="65"/>
    <e v="#N/A"/>
    <e v="#N/A"/>
    <e v="#N/A"/>
    <e v="#N/A"/>
    <e v="#N/A"/>
    <e v="#N/A"/>
    <e v="#N/A"/>
    <e v="#N/A"/>
    <e v="#N/A"/>
    <e v="#N/A"/>
    <e v="#N/A"/>
    <e v="#N/A"/>
    <e v="#N/A"/>
    <e v="#N/A"/>
    <e v="#N/A"/>
    <e v="#N/A"/>
    <x v="2"/>
    <e v="#N/A"/>
    <e v="#N/A"/>
    <e v="#N/A"/>
    <e v="#N/A"/>
    <x v="1"/>
    <e v="#N/A"/>
  </r>
  <r>
    <s v="CHALATENANGO"/>
    <x v="66"/>
    <x v="66"/>
    <e v="#N/A"/>
    <e v="#N/A"/>
    <e v="#N/A"/>
    <e v="#N/A"/>
    <e v="#N/A"/>
    <e v="#N/A"/>
    <e v="#N/A"/>
    <e v="#N/A"/>
    <e v="#N/A"/>
    <e v="#N/A"/>
    <e v="#N/A"/>
    <e v="#N/A"/>
    <e v="#N/A"/>
    <e v="#N/A"/>
    <e v="#N/A"/>
    <e v="#N/A"/>
    <x v="2"/>
    <e v="#N/A"/>
    <e v="#N/A"/>
    <e v="#N/A"/>
    <e v="#N/A"/>
    <x v="1"/>
    <e v="#N/A"/>
  </r>
  <r>
    <s v="CHALATENANGO"/>
    <x v="67"/>
    <x v="67"/>
    <e v="#N/A"/>
    <e v="#N/A"/>
    <e v="#N/A"/>
    <e v="#N/A"/>
    <e v="#N/A"/>
    <e v="#N/A"/>
    <e v="#N/A"/>
    <e v="#N/A"/>
    <e v="#N/A"/>
    <e v="#N/A"/>
    <e v="#N/A"/>
    <e v="#N/A"/>
    <e v="#N/A"/>
    <e v="#N/A"/>
    <e v="#N/A"/>
    <e v="#N/A"/>
    <x v="2"/>
    <e v="#N/A"/>
    <e v="#N/A"/>
    <e v="#N/A"/>
    <e v="#N/A"/>
    <x v="1"/>
    <e v="#N/A"/>
  </r>
  <r>
    <s v="CHALATENANGO"/>
    <x v="68"/>
    <x v="68"/>
    <e v="#N/A"/>
    <e v="#N/A"/>
    <e v="#N/A"/>
    <e v="#N/A"/>
    <e v="#N/A"/>
    <e v="#N/A"/>
    <e v="#N/A"/>
    <e v="#N/A"/>
    <e v="#N/A"/>
    <e v="#N/A"/>
    <e v="#N/A"/>
    <e v="#N/A"/>
    <e v="#N/A"/>
    <e v="#N/A"/>
    <e v="#N/A"/>
    <e v="#N/A"/>
    <x v="2"/>
    <e v="#N/A"/>
    <e v="#N/A"/>
    <e v="#N/A"/>
    <e v="#N/A"/>
    <x v="1"/>
    <e v="#N/A"/>
  </r>
  <r>
    <s v="CHALATENANGO"/>
    <x v="69"/>
    <x v="69"/>
    <e v="#N/A"/>
    <e v="#N/A"/>
    <e v="#N/A"/>
    <e v="#N/A"/>
    <e v="#N/A"/>
    <e v="#N/A"/>
    <e v="#N/A"/>
    <e v="#N/A"/>
    <e v="#N/A"/>
    <e v="#N/A"/>
    <e v="#N/A"/>
    <e v="#N/A"/>
    <e v="#N/A"/>
    <e v="#N/A"/>
    <e v="#N/A"/>
    <e v="#N/A"/>
    <x v="2"/>
    <e v="#N/A"/>
    <e v="#N/A"/>
    <e v="#N/A"/>
    <e v="#N/A"/>
    <x v="1"/>
    <e v="#N/A"/>
  </r>
  <r>
    <s v="CHALATENANGO"/>
    <x v="70"/>
    <x v="70"/>
    <e v="#N/A"/>
    <e v="#N/A"/>
    <e v="#N/A"/>
    <e v="#N/A"/>
    <e v="#N/A"/>
    <e v="#N/A"/>
    <e v="#N/A"/>
    <e v="#N/A"/>
    <e v="#N/A"/>
    <e v="#N/A"/>
    <e v="#N/A"/>
    <e v="#N/A"/>
    <e v="#N/A"/>
    <e v="#N/A"/>
    <e v="#N/A"/>
    <e v="#N/A"/>
    <x v="2"/>
    <e v="#N/A"/>
    <e v="#N/A"/>
    <e v="#N/A"/>
    <e v="#N/A"/>
    <x v="1"/>
    <e v="#N/A"/>
  </r>
  <r>
    <s v="CHALATENANGO"/>
    <x v="71"/>
    <x v="71"/>
    <e v="#N/A"/>
    <e v="#N/A"/>
    <e v="#N/A"/>
    <e v="#N/A"/>
    <e v="#N/A"/>
    <e v="#N/A"/>
    <e v="#N/A"/>
    <e v="#N/A"/>
    <e v="#N/A"/>
    <e v="#N/A"/>
    <e v="#N/A"/>
    <e v="#N/A"/>
    <e v="#N/A"/>
    <e v="#N/A"/>
    <e v="#N/A"/>
    <e v="#N/A"/>
    <x v="2"/>
    <e v="#N/A"/>
    <e v="#N/A"/>
    <e v="#N/A"/>
    <e v="#N/A"/>
    <x v="1"/>
    <e v="#N/A"/>
  </r>
  <r>
    <s v="CHALATENANGO"/>
    <x v="72"/>
    <x v="72"/>
    <e v="#N/A"/>
    <e v="#N/A"/>
    <e v="#N/A"/>
    <e v="#N/A"/>
    <e v="#N/A"/>
    <e v="#N/A"/>
    <e v="#N/A"/>
    <e v="#N/A"/>
    <e v="#N/A"/>
    <e v="#N/A"/>
    <e v="#N/A"/>
    <e v="#N/A"/>
    <e v="#N/A"/>
    <e v="#N/A"/>
    <e v="#N/A"/>
    <e v="#N/A"/>
    <x v="2"/>
    <e v="#N/A"/>
    <e v="#N/A"/>
    <e v="#N/A"/>
    <e v="#N/A"/>
    <x v="1"/>
    <e v="#N/A"/>
  </r>
  <r>
    <s v="CHALATENANGO"/>
    <x v="73"/>
    <x v="73"/>
    <e v="#N/A"/>
    <e v="#N/A"/>
    <e v="#N/A"/>
    <e v="#N/A"/>
    <e v="#N/A"/>
    <e v="#N/A"/>
    <e v="#N/A"/>
    <e v="#N/A"/>
    <e v="#N/A"/>
    <e v="#N/A"/>
    <n v="2"/>
    <n v="4"/>
    <n v="16"/>
    <e v="#N/A"/>
    <e v="#N/A"/>
    <e v="#N/A"/>
    <x v="29"/>
    <e v="#N/A"/>
    <e v="#N/A"/>
    <s v="0433"/>
    <e v="#N/A"/>
    <x v="1"/>
    <e v="#N/A"/>
  </r>
  <r>
    <s v="LA LIBERTAD"/>
    <x v="74"/>
    <x v="74"/>
    <e v="#N/A"/>
    <e v="#N/A"/>
    <e v="#N/A"/>
    <e v="#N/A"/>
    <e v="#N/A"/>
    <e v="#N/A"/>
    <e v="#N/A"/>
    <e v="#N/A"/>
    <e v="#N/A"/>
    <e v="#N/A"/>
    <n v="1"/>
    <n v="0"/>
    <n v="0"/>
    <e v="#N/A"/>
    <e v="#N/A"/>
    <e v="#N/A"/>
    <x v="30"/>
    <e v="#N/A"/>
    <e v="#N/A"/>
    <s v="0501"/>
    <e v="#N/A"/>
    <x v="1"/>
    <e v="#N/A"/>
  </r>
  <r>
    <s v="LA LIBERTAD"/>
    <x v="75"/>
    <x v="75"/>
    <n v="11"/>
    <n v="29"/>
    <n v="109"/>
    <n v="159"/>
    <n v="268"/>
    <n v="11"/>
    <n v="29"/>
    <n v="109"/>
    <n v="158"/>
    <n v="267"/>
    <n v="8"/>
    <n v="29"/>
    <n v="267"/>
    <n v="11"/>
    <n v="18"/>
    <n v="22"/>
    <x v="31"/>
    <s v="0502"/>
    <s v="0502"/>
    <s v="0502"/>
    <s v="0502"/>
    <x v="8"/>
    <n v="-1"/>
  </r>
  <r>
    <s v="LA LIBERTAD"/>
    <x v="76"/>
    <x v="76"/>
    <e v="#N/A"/>
    <e v="#N/A"/>
    <e v="#N/A"/>
    <e v="#N/A"/>
    <e v="#N/A"/>
    <e v="#N/A"/>
    <e v="#N/A"/>
    <e v="#N/A"/>
    <e v="#N/A"/>
    <e v="#N/A"/>
    <e v="#N/A"/>
    <e v="#N/A"/>
    <e v="#N/A"/>
    <e v="#N/A"/>
    <e v="#N/A"/>
    <e v="#N/A"/>
    <x v="2"/>
    <e v="#N/A"/>
    <e v="#N/A"/>
    <e v="#N/A"/>
    <e v="#N/A"/>
    <x v="1"/>
    <e v="#N/A"/>
  </r>
  <r>
    <s v="LA LIBERTAD"/>
    <x v="77"/>
    <x v="77"/>
    <e v="#N/A"/>
    <e v="#N/A"/>
    <e v="#N/A"/>
    <e v="#N/A"/>
    <e v="#N/A"/>
    <e v="#N/A"/>
    <e v="#N/A"/>
    <e v="#N/A"/>
    <e v="#N/A"/>
    <e v="#N/A"/>
    <n v="13"/>
    <n v="17"/>
    <n v="277"/>
    <n v="9"/>
    <n v="3"/>
    <n v="12"/>
    <x v="32"/>
    <e v="#N/A"/>
    <e v="#N/A"/>
    <s v="0504"/>
    <s v="0504"/>
    <x v="9"/>
    <e v="#N/A"/>
  </r>
  <r>
    <s v="LA LIBERTAD"/>
    <x v="78"/>
    <x v="78"/>
    <e v="#N/A"/>
    <e v="#N/A"/>
    <e v="#N/A"/>
    <e v="#N/A"/>
    <e v="#N/A"/>
    <e v="#N/A"/>
    <e v="#N/A"/>
    <e v="#N/A"/>
    <e v="#N/A"/>
    <e v="#N/A"/>
    <e v="#N/A"/>
    <e v="#N/A"/>
    <e v="#N/A"/>
    <e v="#N/A"/>
    <e v="#N/A"/>
    <e v="#N/A"/>
    <x v="2"/>
    <e v="#N/A"/>
    <e v="#N/A"/>
    <e v="#N/A"/>
    <e v="#N/A"/>
    <x v="10"/>
    <e v="#N/A"/>
  </r>
  <r>
    <s v="LA LIBERTAD"/>
    <x v="79"/>
    <x v="79"/>
    <e v="#N/A"/>
    <e v="#N/A"/>
    <e v="#N/A"/>
    <e v="#N/A"/>
    <e v="#N/A"/>
    <e v="#N/A"/>
    <e v="#N/A"/>
    <e v="#N/A"/>
    <e v="#N/A"/>
    <e v="#N/A"/>
    <n v="1"/>
    <n v="4"/>
    <n v="0"/>
    <e v="#N/A"/>
    <e v="#N/A"/>
    <e v="#N/A"/>
    <x v="33"/>
    <e v="#N/A"/>
    <e v="#N/A"/>
    <s v="0506"/>
    <e v="#N/A"/>
    <x v="1"/>
    <e v="#N/A"/>
  </r>
  <r>
    <s v="LA LIBERTAD"/>
    <x v="80"/>
    <x v="80"/>
    <n v="6"/>
    <n v="33"/>
    <n v="88"/>
    <n v="104"/>
    <n v="192"/>
    <n v="14"/>
    <n v="90"/>
    <n v="76"/>
    <n v="192"/>
    <n v="268"/>
    <e v="#N/A"/>
    <e v="#N/A"/>
    <e v="#N/A"/>
    <n v="7"/>
    <n v="36"/>
    <n v="3"/>
    <x v="34"/>
    <s v="0507"/>
    <s v="0507"/>
    <e v="#N/A"/>
    <s v="0507"/>
    <x v="1"/>
    <n v="76"/>
  </r>
  <r>
    <s v="LA LIBERTAD"/>
    <x v="81"/>
    <x v="81"/>
    <n v="3"/>
    <n v="0"/>
    <n v="1"/>
    <n v="25"/>
    <n v="26"/>
    <n v="3"/>
    <n v="0"/>
    <n v="3"/>
    <n v="23"/>
    <n v="26"/>
    <n v="2"/>
    <n v="0"/>
    <n v="2"/>
    <e v="#N/A"/>
    <e v="#N/A"/>
    <e v="#N/A"/>
    <x v="35"/>
    <s v="0508"/>
    <s v="0508"/>
    <s v="0508"/>
    <e v="#N/A"/>
    <x v="1"/>
    <n v="0"/>
  </r>
  <r>
    <s v="LA LIBERTAD"/>
    <x v="82"/>
    <x v="82"/>
    <e v="#N/A"/>
    <e v="#N/A"/>
    <e v="#N/A"/>
    <e v="#N/A"/>
    <e v="#N/A"/>
    <n v="2"/>
    <n v="0"/>
    <n v="0"/>
    <n v="11"/>
    <n v="11"/>
    <n v="23"/>
    <n v="3"/>
    <n v="141"/>
    <n v="1"/>
    <n v="1"/>
    <n v="0"/>
    <x v="36"/>
    <e v="#N/A"/>
    <s v="0509"/>
    <s v="0509"/>
    <s v="0509"/>
    <x v="11"/>
    <e v="#N/A"/>
  </r>
  <r>
    <s v="LA LIBERTAD"/>
    <x v="83"/>
    <x v="83"/>
    <e v="#N/A"/>
    <e v="#N/A"/>
    <e v="#N/A"/>
    <e v="#N/A"/>
    <e v="#N/A"/>
    <e v="#N/A"/>
    <e v="#N/A"/>
    <e v="#N/A"/>
    <e v="#N/A"/>
    <e v="#N/A"/>
    <e v="#N/A"/>
    <e v="#N/A"/>
    <e v="#N/A"/>
    <e v="#N/A"/>
    <e v="#N/A"/>
    <e v="#N/A"/>
    <x v="2"/>
    <e v="#N/A"/>
    <e v="#N/A"/>
    <e v="#N/A"/>
    <e v="#N/A"/>
    <x v="1"/>
    <e v="#N/A"/>
  </r>
  <r>
    <s v="LA LIBERTAD"/>
    <x v="84"/>
    <x v="84"/>
    <n v="6"/>
    <n v="0"/>
    <n v="0"/>
    <n v="37"/>
    <n v="37"/>
    <n v="6"/>
    <n v="0"/>
    <n v="0"/>
    <n v="37"/>
    <n v="37"/>
    <e v="#N/A"/>
    <e v="#N/A"/>
    <e v="#N/A"/>
    <e v="#N/A"/>
    <e v="#N/A"/>
    <e v="#N/A"/>
    <x v="37"/>
    <s v="0511"/>
    <s v="0511"/>
    <e v="#N/A"/>
    <e v="#N/A"/>
    <x v="1"/>
    <n v="0"/>
  </r>
  <r>
    <s v="LA LIBERTAD"/>
    <x v="85"/>
    <x v="85"/>
    <e v="#N/A"/>
    <e v="#N/A"/>
    <e v="#N/A"/>
    <e v="#N/A"/>
    <e v="#N/A"/>
    <e v="#N/A"/>
    <e v="#N/A"/>
    <e v="#N/A"/>
    <e v="#N/A"/>
    <e v="#N/A"/>
    <n v="3"/>
    <n v="0"/>
    <n v="34"/>
    <e v="#N/A"/>
    <e v="#N/A"/>
    <e v="#N/A"/>
    <x v="38"/>
    <e v="#N/A"/>
    <e v="#N/A"/>
    <s v="0512"/>
    <e v="#N/A"/>
    <x v="1"/>
    <e v="#N/A"/>
  </r>
  <r>
    <s v="LA LIBERTAD"/>
    <x v="86"/>
    <x v="86"/>
    <n v="4"/>
    <n v="88"/>
    <n v="55"/>
    <n v="159"/>
    <n v="214"/>
    <n v="11"/>
    <n v="143"/>
    <n v="85"/>
    <n v="296"/>
    <n v="381"/>
    <e v="#N/A"/>
    <e v="#N/A"/>
    <e v="#N/A"/>
    <n v="13"/>
    <n v="99"/>
    <n v="13"/>
    <x v="39"/>
    <s v="0513"/>
    <s v="0513"/>
    <e v="#N/A"/>
    <s v="0513"/>
    <x v="1"/>
    <n v="167"/>
  </r>
  <r>
    <s v="LA LIBERTAD"/>
    <x v="87"/>
    <x v="87"/>
    <e v="#N/A"/>
    <e v="#N/A"/>
    <e v="#N/A"/>
    <e v="#N/A"/>
    <e v="#N/A"/>
    <e v="#N/A"/>
    <e v="#N/A"/>
    <e v="#N/A"/>
    <e v="#N/A"/>
    <e v="#N/A"/>
    <e v="#N/A"/>
    <e v="#N/A"/>
    <e v="#N/A"/>
    <n v="3"/>
    <n v="0"/>
    <n v="10"/>
    <x v="40"/>
    <e v="#N/A"/>
    <e v="#N/A"/>
    <e v="#N/A"/>
    <s v="0514"/>
    <x v="1"/>
    <e v="#N/A"/>
  </r>
  <r>
    <s v="LA LIBERTAD"/>
    <x v="88"/>
    <x v="88"/>
    <n v="5"/>
    <n v="0"/>
    <n v="0"/>
    <n v="28"/>
    <n v="28"/>
    <n v="3"/>
    <n v="3"/>
    <n v="1"/>
    <n v="14"/>
    <n v="15"/>
    <n v="1"/>
    <n v="3"/>
    <n v="2"/>
    <n v="3"/>
    <n v="0"/>
    <n v="163"/>
    <x v="41"/>
    <s v="0515"/>
    <s v="0515"/>
    <s v="0515"/>
    <s v="0515"/>
    <x v="1"/>
    <n v="-13"/>
  </r>
  <r>
    <s v="LA LIBERTAD"/>
    <x v="89"/>
    <x v="89"/>
    <e v="#N/A"/>
    <e v="#N/A"/>
    <e v="#N/A"/>
    <e v="#N/A"/>
    <e v="#N/A"/>
    <e v="#N/A"/>
    <e v="#N/A"/>
    <e v="#N/A"/>
    <e v="#N/A"/>
    <e v="#N/A"/>
    <e v="#N/A"/>
    <e v="#N/A"/>
    <e v="#N/A"/>
    <e v="#N/A"/>
    <e v="#N/A"/>
    <e v="#N/A"/>
    <x v="2"/>
    <e v="#N/A"/>
    <e v="#N/A"/>
    <e v="#N/A"/>
    <e v="#N/A"/>
    <x v="1"/>
    <e v="#N/A"/>
  </r>
  <r>
    <s v="LA LIBERTAD"/>
    <x v="90"/>
    <x v="90"/>
    <e v="#N/A"/>
    <e v="#N/A"/>
    <e v="#N/A"/>
    <e v="#N/A"/>
    <e v="#N/A"/>
    <e v="#N/A"/>
    <e v="#N/A"/>
    <e v="#N/A"/>
    <e v="#N/A"/>
    <e v="#N/A"/>
    <e v="#N/A"/>
    <e v="#N/A"/>
    <e v="#N/A"/>
    <e v="#N/A"/>
    <e v="#N/A"/>
    <e v="#N/A"/>
    <x v="2"/>
    <e v="#N/A"/>
    <e v="#N/A"/>
    <e v="#N/A"/>
    <e v="#N/A"/>
    <x v="1"/>
    <e v="#N/A"/>
  </r>
  <r>
    <s v="LA LIBERTAD"/>
    <x v="91"/>
    <x v="91"/>
    <e v="#N/A"/>
    <e v="#N/A"/>
    <e v="#N/A"/>
    <e v="#N/A"/>
    <e v="#N/A"/>
    <e v="#N/A"/>
    <e v="#N/A"/>
    <e v="#N/A"/>
    <e v="#N/A"/>
    <e v="#N/A"/>
    <n v="5"/>
    <n v="0"/>
    <n v="186"/>
    <e v="#N/A"/>
    <e v="#N/A"/>
    <e v="#N/A"/>
    <x v="42"/>
    <e v="#N/A"/>
    <e v="#N/A"/>
    <s v="0518"/>
    <e v="#N/A"/>
    <x v="12"/>
    <e v="#N/A"/>
  </r>
  <r>
    <s v="LA LIBERTAD"/>
    <x v="92"/>
    <x v="92"/>
    <e v="#N/A"/>
    <e v="#N/A"/>
    <e v="#N/A"/>
    <e v="#N/A"/>
    <e v="#N/A"/>
    <e v="#N/A"/>
    <e v="#N/A"/>
    <e v="#N/A"/>
    <e v="#N/A"/>
    <e v="#N/A"/>
    <e v="#N/A"/>
    <e v="#N/A"/>
    <e v="#N/A"/>
    <n v="9"/>
    <n v="2"/>
    <n v="64"/>
    <x v="43"/>
    <e v="#N/A"/>
    <e v="#N/A"/>
    <e v="#N/A"/>
    <s v="0519"/>
    <x v="1"/>
    <e v="#N/A"/>
  </r>
  <r>
    <s v="LA LIBERTAD"/>
    <x v="93"/>
    <x v="93"/>
    <e v="#N/A"/>
    <e v="#N/A"/>
    <e v="#N/A"/>
    <e v="#N/A"/>
    <e v="#N/A"/>
    <e v="#N/A"/>
    <e v="#N/A"/>
    <e v="#N/A"/>
    <e v="#N/A"/>
    <e v="#N/A"/>
    <n v="3"/>
    <n v="0"/>
    <n v="97"/>
    <e v="#N/A"/>
    <e v="#N/A"/>
    <e v="#N/A"/>
    <x v="44"/>
    <e v="#N/A"/>
    <e v="#N/A"/>
    <s v="0520"/>
    <e v="#N/A"/>
    <x v="1"/>
    <e v="#N/A"/>
  </r>
  <r>
    <s v="LA LIBERTAD"/>
    <x v="94"/>
    <x v="94"/>
    <e v="#N/A"/>
    <e v="#N/A"/>
    <e v="#N/A"/>
    <e v="#N/A"/>
    <e v="#N/A"/>
    <e v="#N/A"/>
    <e v="#N/A"/>
    <e v="#N/A"/>
    <e v="#N/A"/>
    <e v="#N/A"/>
    <e v="#N/A"/>
    <e v="#N/A"/>
    <e v="#N/A"/>
    <n v="22"/>
    <n v="16"/>
    <n v="84"/>
    <x v="45"/>
    <e v="#N/A"/>
    <e v="#N/A"/>
    <e v="#N/A"/>
    <s v="0521"/>
    <x v="1"/>
    <e v="#N/A"/>
  </r>
  <r>
    <s v="LA LIBERTAD"/>
    <x v="95"/>
    <x v="95"/>
    <e v="#N/A"/>
    <e v="#N/A"/>
    <e v="#N/A"/>
    <e v="#N/A"/>
    <e v="#N/A"/>
    <e v="#N/A"/>
    <e v="#N/A"/>
    <e v="#N/A"/>
    <e v="#N/A"/>
    <e v="#N/A"/>
    <e v="#N/A"/>
    <e v="#N/A"/>
    <e v="#N/A"/>
    <e v="#N/A"/>
    <e v="#N/A"/>
    <e v="#N/A"/>
    <x v="2"/>
    <e v="#N/A"/>
    <e v="#N/A"/>
    <e v="#N/A"/>
    <e v="#N/A"/>
    <x v="1"/>
    <e v="#N/A"/>
  </r>
  <r>
    <s v="SAN SALVADOR"/>
    <x v="96"/>
    <x v="96"/>
    <e v="#N/A"/>
    <e v="#N/A"/>
    <e v="#N/A"/>
    <e v="#N/A"/>
    <e v="#N/A"/>
    <e v="#N/A"/>
    <e v="#N/A"/>
    <e v="#N/A"/>
    <e v="#N/A"/>
    <e v="#N/A"/>
    <e v="#N/A"/>
    <e v="#N/A"/>
    <e v="#N/A"/>
    <e v="#N/A"/>
    <e v="#N/A"/>
    <e v="#N/A"/>
    <x v="2"/>
    <e v="#N/A"/>
    <e v="#N/A"/>
    <e v="#N/A"/>
    <e v="#N/A"/>
    <x v="1"/>
    <e v="#N/A"/>
  </r>
  <r>
    <s v="SAN SALVADOR"/>
    <x v="97"/>
    <x v="97"/>
    <n v="3"/>
    <n v="1"/>
    <n v="0"/>
    <n v="3"/>
    <n v="3"/>
    <n v="3"/>
    <n v="0"/>
    <n v="1"/>
    <n v="3"/>
    <n v="4"/>
    <e v="#N/A"/>
    <e v="#N/A"/>
    <e v="#N/A"/>
    <e v="#N/A"/>
    <e v="#N/A"/>
    <e v="#N/A"/>
    <x v="46"/>
    <s v="0602"/>
    <s v="0602"/>
    <e v="#N/A"/>
    <e v="#N/A"/>
    <x v="1"/>
    <n v="1"/>
  </r>
  <r>
    <s v="SAN SALVADOR"/>
    <x v="98"/>
    <x v="98"/>
    <n v="2"/>
    <n v="1"/>
    <n v="1"/>
    <n v="5"/>
    <n v="6"/>
    <n v="2"/>
    <n v="1"/>
    <n v="1"/>
    <n v="5"/>
    <n v="6"/>
    <e v="#N/A"/>
    <e v="#N/A"/>
    <e v="#N/A"/>
    <e v="#N/A"/>
    <e v="#N/A"/>
    <e v="#N/A"/>
    <x v="47"/>
    <s v="0603"/>
    <s v="0603"/>
    <e v="#N/A"/>
    <e v="#N/A"/>
    <x v="1"/>
    <n v="0"/>
  </r>
  <r>
    <s v="SAN SALVADOR"/>
    <x v="99"/>
    <x v="99"/>
    <e v="#N/A"/>
    <e v="#N/A"/>
    <e v="#N/A"/>
    <e v="#N/A"/>
    <e v="#N/A"/>
    <e v="#N/A"/>
    <e v="#N/A"/>
    <e v="#N/A"/>
    <e v="#N/A"/>
    <e v="#N/A"/>
    <e v="#N/A"/>
    <e v="#N/A"/>
    <e v="#N/A"/>
    <e v="#N/A"/>
    <e v="#N/A"/>
    <e v="#N/A"/>
    <x v="2"/>
    <e v="#N/A"/>
    <e v="#N/A"/>
    <e v="#N/A"/>
    <e v="#N/A"/>
    <x v="1"/>
    <e v="#N/A"/>
  </r>
  <r>
    <s v="SAN SALVADOR"/>
    <x v="100"/>
    <x v="100"/>
    <n v="3"/>
    <n v="0"/>
    <n v="0"/>
    <n v="13"/>
    <n v="13"/>
    <n v="3"/>
    <n v="0"/>
    <n v="0"/>
    <n v="13"/>
    <n v="13"/>
    <e v="#N/A"/>
    <e v="#N/A"/>
    <e v="#N/A"/>
    <e v="#N/A"/>
    <e v="#N/A"/>
    <e v="#N/A"/>
    <x v="48"/>
    <s v="0605"/>
    <s v="0605"/>
    <e v="#N/A"/>
    <e v="#N/A"/>
    <x v="1"/>
    <n v="0"/>
  </r>
  <r>
    <s v="SAN SALVADOR"/>
    <x v="101"/>
    <x v="101"/>
    <e v="#N/A"/>
    <e v="#N/A"/>
    <e v="#N/A"/>
    <e v="#N/A"/>
    <e v="#N/A"/>
    <e v="#N/A"/>
    <e v="#N/A"/>
    <e v="#N/A"/>
    <e v="#N/A"/>
    <e v="#N/A"/>
    <e v="#N/A"/>
    <e v="#N/A"/>
    <e v="#N/A"/>
    <e v="#N/A"/>
    <e v="#N/A"/>
    <e v="#N/A"/>
    <x v="2"/>
    <e v="#N/A"/>
    <e v="#N/A"/>
    <e v="#N/A"/>
    <e v="#N/A"/>
    <x v="1"/>
    <e v="#N/A"/>
  </r>
  <r>
    <s v="SAN SALVADOR"/>
    <x v="102"/>
    <x v="102"/>
    <n v="1"/>
    <n v="0"/>
    <n v="2"/>
    <n v="12"/>
    <n v="14"/>
    <n v="1"/>
    <n v="0"/>
    <n v="2"/>
    <n v="12"/>
    <n v="14"/>
    <e v="#N/A"/>
    <e v="#N/A"/>
    <e v="#N/A"/>
    <e v="#N/A"/>
    <e v="#N/A"/>
    <e v="#N/A"/>
    <x v="49"/>
    <s v="0607"/>
    <s v="0607"/>
    <e v="#N/A"/>
    <e v="#N/A"/>
    <x v="1"/>
    <n v="0"/>
  </r>
  <r>
    <s v="SAN SALVADOR"/>
    <x v="103"/>
    <x v="103"/>
    <n v="11"/>
    <n v="0"/>
    <n v="0"/>
    <n v="64"/>
    <n v="64"/>
    <n v="11"/>
    <n v="0"/>
    <n v="0"/>
    <n v="64"/>
    <n v="64"/>
    <e v="#N/A"/>
    <e v="#N/A"/>
    <e v="#N/A"/>
    <e v="#N/A"/>
    <e v="#N/A"/>
    <e v="#N/A"/>
    <x v="50"/>
    <s v="0608"/>
    <s v="0608"/>
    <e v="#N/A"/>
    <e v="#N/A"/>
    <x v="1"/>
    <n v="0"/>
  </r>
  <r>
    <s v="SAN SALVADOR"/>
    <x v="104"/>
    <x v="104"/>
    <e v="#N/A"/>
    <e v="#N/A"/>
    <e v="#N/A"/>
    <e v="#N/A"/>
    <e v="#N/A"/>
    <e v="#N/A"/>
    <e v="#N/A"/>
    <e v="#N/A"/>
    <e v="#N/A"/>
    <e v="#N/A"/>
    <e v="#N/A"/>
    <e v="#N/A"/>
    <e v="#N/A"/>
    <e v="#N/A"/>
    <e v="#N/A"/>
    <e v="#N/A"/>
    <x v="2"/>
    <e v="#N/A"/>
    <e v="#N/A"/>
    <e v="#N/A"/>
    <e v="#N/A"/>
    <x v="1"/>
    <e v="#N/A"/>
  </r>
  <r>
    <s v="SAN SALVADOR"/>
    <x v="105"/>
    <x v="105"/>
    <n v="2"/>
    <n v="4"/>
    <n v="0"/>
    <n v="3"/>
    <n v="3"/>
    <n v="2"/>
    <n v="4"/>
    <n v="0"/>
    <n v="3"/>
    <n v="3"/>
    <n v="5"/>
    <n v="43"/>
    <n v="520"/>
    <e v="#N/A"/>
    <e v="#N/A"/>
    <e v="#N/A"/>
    <x v="51"/>
    <s v="0610"/>
    <s v="0610"/>
    <s v="0610"/>
    <e v="#N/A"/>
    <x v="1"/>
    <n v="0"/>
  </r>
  <r>
    <s v="SAN SALVADOR"/>
    <x v="106"/>
    <x v="106"/>
    <n v="1"/>
    <n v="0"/>
    <n v="0"/>
    <n v="22"/>
    <n v="22"/>
    <n v="1"/>
    <n v="0"/>
    <n v="0"/>
    <n v="22"/>
    <n v="22"/>
    <e v="#N/A"/>
    <e v="#N/A"/>
    <e v="#N/A"/>
    <e v="#N/A"/>
    <e v="#N/A"/>
    <e v="#N/A"/>
    <x v="52"/>
    <s v="0611"/>
    <s v="0611"/>
    <e v="#N/A"/>
    <e v="#N/A"/>
    <x v="1"/>
    <n v="0"/>
  </r>
  <r>
    <s v="SAN SALVADOR"/>
    <x v="107"/>
    <x v="107"/>
    <e v="#N/A"/>
    <e v="#N/A"/>
    <e v="#N/A"/>
    <e v="#N/A"/>
    <e v="#N/A"/>
    <e v="#N/A"/>
    <e v="#N/A"/>
    <e v="#N/A"/>
    <e v="#N/A"/>
    <e v="#N/A"/>
    <e v="#N/A"/>
    <e v="#N/A"/>
    <e v="#N/A"/>
    <e v="#N/A"/>
    <e v="#N/A"/>
    <e v="#N/A"/>
    <x v="2"/>
    <e v="#N/A"/>
    <e v="#N/A"/>
    <e v="#N/A"/>
    <e v="#N/A"/>
    <x v="1"/>
    <e v="#N/A"/>
  </r>
  <r>
    <s v="SAN SALVADOR"/>
    <x v="108"/>
    <x v="108"/>
    <n v="4"/>
    <n v="1"/>
    <n v="1"/>
    <n v="8"/>
    <n v="9"/>
    <n v="4"/>
    <n v="1"/>
    <n v="1"/>
    <n v="8"/>
    <n v="9"/>
    <e v="#N/A"/>
    <e v="#N/A"/>
    <e v="#N/A"/>
    <e v="#N/A"/>
    <e v="#N/A"/>
    <e v="#N/A"/>
    <x v="53"/>
    <s v="0613"/>
    <s v="0613"/>
    <e v="#N/A"/>
    <e v="#N/A"/>
    <x v="1"/>
    <n v="0"/>
  </r>
  <r>
    <s v="SAN SALVADOR"/>
    <x v="109"/>
    <x v="109"/>
    <n v="1"/>
    <n v="8"/>
    <n v="0"/>
    <n v="0"/>
    <n v="0"/>
    <n v="1"/>
    <n v="8"/>
    <n v="0"/>
    <n v="0"/>
    <n v="0"/>
    <e v="#N/A"/>
    <e v="#N/A"/>
    <e v="#N/A"/>
    <e v="#N/A"/>
    <e v="#N/A"/>
    <e v="#N/A"/>
    <x v="54"/>
    <s v="0614"/>
    <s v="0614"/>
    <e v="#N/A"/>
    <e v="#N/A"/>
    <x v="1"/>
    <n v="0"/>
  </r>
  <r>
    <s v="SAN SALVADOR"/>
    <x v="110"/>
    <x v="110"/>
    <e v="#N/A"/>
    <e v="#N/A"/>
    <e v="#N/A"/>
    <e v="#N/A"/>
    <e v="#N/A"/>
    <e v="#N/A"/>
    <e v="#N/A"/>
    <e v="#N/A"/>
    <e v="#N/A"/>
    <e v="#N/A"/>
    <n v="5"/>
    <n v="1"/>
    <n v="5"/>
    <e v="#N/A"/>
    <e v="#N/A"/>
    <e v="#N/A"/>
    <x v="55"/>
    <e v="#N/A"/>
    <e v="#N/A"/>
    <s v="0615"/>
    <e v="#N/A"/>
    <x v="1"/>
    <e v="#N/A"/>
  </r>
  <r>
    <s v="SAN SALVADOR"/>
    <x v="111"/>
    <x v="111"/>
    <n v="10"/>
    <n v="2"/>
    <n v="1"/>
    <n v="24"/>
    <n v="25"/>
    <n v="10"/>
    <n v="2"/>
    <n v="1"/>
    <n v="24"/>
    <n v="25"/>
    <n v="1"/>
    <n v="10"/>
    <n v="0"/>
    <e v="#N/A"/>
    <e v="#N/A"/>
    <e v="#N/A"/>
    <x v="56"/>
    <s v="0616"/>
    <s v="0616"/>
    <s v="0616"/>
    <e v="#N/A"/>
    <x v="1"/>
    <n v="0"/>
  </r>
  <r>
    <s v="SAN SALVADOR"/>
    <x v="112"/>
    <x v="112"/>
    <e v="#N/A"/>
    <e v="#N/A"/>
    <e v="#N/A"/>
    <e v="#N/A"/>
    <e v="#N/A"/>
    <e v="#N/A"/>
    <e v="#N/A"/>
    <e v="#N/A"/>
    <e v="#N/A"/>
    <e v="#N/A"/>
    <e v="#N/A"/>
    <e v="#N/A"/>
    <e v="#N/A"/>
    <e v="#N/A"/>
    <e v="#N/A"/>
    <e v="#N/A"/>
    <x v="2"/>
    <e v="#N/A"/>
    <e v="#N/A"/>
    <e v="#N/A"/>
    <e v="#N/A"/>
    <x v="1"/>
    <e v="#N/A"/>
  </r>
  <r>
    <s v="SAN SALVADOR"/>
    <x v="113"/>
    <x v="113"/>
    <e v="#N/A"/>
    <e v="#N/A"/>
    <e v="#N/A"/>
    <e v="#N/A"/>
    <e v="#N/A"/>
    <e v="#N/A"/>
    <e v="#N/A"/>
    <e v="#N/A"/>
    <e v="#N/A"/>
    <e v="#N/A"/>
    <e v="#N/A"/>
    <e v="#N/A"/>
    <e v="#N/A"/>
    <e v="#N/A"/>
    <e v="#N/A"/>
    <e v="#N/A"/>
    <x v="2"/>
    <e v="#N/A"/>
    <e v="#N/A"/>
    <e v="#N/A"/>
    <e v="#N/A"/>
    <x v="1"/>
    <e v="#N/A"/>
  </r>
  <r>
    <s v="SAN SALVADOR"/>
    <x v="114"/>
    <x v="114"/>
    <n v="4"/>
    <n v="0"/>
    <n v="1"/>
    <n v="29"/>
    <n v="30"/>
    <n v="4"/>
    <n v="0"/>
    <n v="10"/>
    <n v="20"/>
    <n v="30"/>
    <e v="#N/A"/>
    <e v="#N/A"/>
    <e v="#N/A"/>
    <e v="#N/A"/>
    <e v="#N/A"/>
    <e v="#N/A"/>
    <x v="57"/>
    <s v="0619"/>
    <s v="0619"/>
    <e v="#N/A"/>
    <e v="#N/A"/>
    <x v="1"/>
    <n v="0"/>
  </r>
  <r>
    <s v="CUSCATLAN"/>
    <x v="115"/>
    <x v="115"/>
    <e v="#N/A"/>
    <e v="#N/A"/>
    <e v="#N/A"/>
    <e v="#N/A"/>
    <e v="#N/A"/>
    <e v="#N/A"/>
    <e v="#N/A"/>
    <e v="#N/A"/>
    <e v="#N/A"/>
    <e v="#N/A"/>
    <e v="#N/A"/>
    <e v="#N/A"/>
    <e v="#N/A"/>
    <e v="#N/A"/>
    <e v="#N/A"/>
    <e v="#N/A"/>
    <x v="2"/>
    <e v="#N/A"/>
    <e v="#N/A"/>
    <e v="#N/A"/>
    <e v="#N/A"/>
    <x v="1"/>
    <e v="#N/A"/>
  </r>
  <r>
    <s v="CUSCATLAN"/>
    <x v="116"/>
    <x v="116"/>
    <e v="#N/A"/>
    <e v="#N/A"/>
    <e v="#N/A"/>
    <e v="#N/A"/>
    <e v="#N/A"/>
    <e v="#N/A"/>
    <e v="#N/A"/>
    <e v="#N/A"/>
    <e v="#N/A"/>
    <e v="#N/A"/>
    <n v="1"/>
    <n v="0"/>
    <n v="18"/>
    <e v="#N/A"/>
    <e v="#N/A"/>
    <e v="#N/A"/>
    <x v="58"/>
    <e v="#N/A"/>
    <e v="#N/A"/>
    <s v="0702"/>
    <e v="#N/A"/>
    <x v="13"/>
    <e v="#N/A"/>
  </r>
  <r>
    <s v="CUSCATLAN"/>
    <x v="117"/>
    <x v="117"/>
    <n v="3"/>
    <n v="0"/>
    <n v="0"/>
    <n v="24"/>
    <n v="24"/>
    <n v="3"/>
    <n v="0"/>
    <n v="0"/>
    <n v="24"/>
    <n v="24"/>
    <n v="4"/>
    <n v="1"/>
    <n v="11"/>
    <e v="#N/A"/>
    <e v="#N/A"/>
    <e v="#N/A"/>
    <x v="59"/>
    <s v="0703"/>
    <s v="0703"/>
    <s v="0703"/>
    <e v="#N/A"/>
    <x v="14"/>
    <n v="0"/>
  </r>
  <r>
    <s v="CUSCATLAN"/>
    <x v="118"/>
    <x v="118"/>
    <e v="#N/A"/>
    <e v="#N/A"/>
    <e v="#N/A"/>
    <e v="#N/A"/>
    <e v="#N/A"/>
    <e v="#N/A"/>
    <e v="#N/A"/>
    <e v="#N/A"/>
    <e v="#N/A"/>
    <e v="#N/A"/>
    <e v="#N/A"/>
    <e v="#N/A"/>
    <e v="#N/A"/>
    <e v="#N/A"/>
    <e v="#N/A"/>
    <e v="#N/A"/>
    <x v="2"/>
    <e v="#N/A"/>
    <e v="#N/A"/>
    <e v="#N/A"/>
    <e v="#N/A"/>
    <x v="1"/>
    <e v="#N/A"/>
  </r>
  <r>
    <s v="CUSCATLAN"/>
    <x v="119"/>
    <x v="119"/>
    <e v="#N/A"/>
    <e v="#N/A"/>
    <e v="#N/A"/>
    <e v="#N/A"/>
    <e v="#N/A"/>
    <e v="#N/A"/>
    <e v="#N/A"/>
    <e v="#N/A"/>
    <e v="#N/A"/>
    <e v="#N/A"/>
    <e v="#N/A"/>
    <e v="#N/A"/>
    <e v="#N/A"/>
    <e v="#N/A"/>
    <e v="#N/A"/>
    <e v="#N/A"/>
    <x v="2"/>
    <e v="#N/A"/>
    <e v="#N/A"/>
    <e v="#N/A"/>
    <e v="#N/A"/>
    <x v="1"/>
    <e v="#N/A"/>
  </r>
  <r>
    <s v="CUSCATLAN"/>
    <x v="120"/>
    <x v="120"/>
    <e v="#N/A"/>
    <e v="#N/A"/>
    <e v="#N/A"/>
    <e v="#N/A"/>
    <e v="#N/A"/>
    <e v="#N/A"/>
    <e v="#N/A"/>
    <e v="#N/A"/>
    <e v="#N/A"/>
    <e v="#N/A"/>
    <e v="#N/A"/>
    <e v="#N/A"/>
    <e v="#N/A"/>
    <e v="#N/A"/>
    <e v="#N/A"/>
    <e v="#N/A"/>
    <x v="2"/>
    <e v="#N/A"/>
    <e v="#N/A"/>
    <e v="#N/A"/>
    <e v="#N/A"/>
    <x v="1"/>
    <e v="#N/A"/>
  </r>
  <r>
    <s v="CUSCATLAN"/>
    <x v="121"/>
    <x v="121"/>
    <e v="#N/A"/>
    <e v="#N/A"/>
    <e v="#N/A"/>
    <e v="#N/A"/>
    <e v="#N/A"/>
    <e v="#N/A"/>
    <e v="#N/A"/>
    <e v="#N/A"/>
    <e v="#N/A"/>
    <e v="#N/A"/>
    <e v="#N/A"/>
    <e v="#N/A"/>
    <e v="#N/A"/>
    <n v="1"/>
    <n v="66"/>
    <n v="0"/>
    <x v="60"/>
    <e v="#N/A"/>
    <e v="#N/A"/>
    <e v="#N/A"/>
    <s v="0707"/>
    <x v="1"/>
    <e v="#N/A"/>
  </r>
  <r>
    <s v="CUSCATLAN"/>
    <x v="122"/>
    <x v="122"/>
    <e v="#N/A"/>
    <e v="#N/A"/>
    <e v="#N/A"/>
    <e v="#N/A"/>
    <e v="#N/A"/>
    <e v="#N/A"/>
    <e v="#N/A"/>
    <e v="#N/A"/>
    <e v="#N/A"/>
    <e v="#N/A"/>
    <e v="#N/A"/>
    <e v="#N/A"/>
    <e v="#N/A"/>
    <e v="#N/A"/>
    <e v="#N/A"/>
    <e v="#N/A"/>
    <x v="2"/>
    <e v="#N/A"/>
    <e v="#N/A"/>
    <e v="#N/A"/>
    <e v="#N/A"/>
    <x v="1"/>
    <e v="#N/A"/>
  </r>
  <r>
    <s v="CUSCATLAN"/>
    <x v="123"/>
    <x v="123"/>
    <e v="#N/A"/>
    <e v="#N/A"/>
    <e v="#N/A"/>
    <e v="#N/A"/>
    <e v="#N/A"/>
    <e v="#N/A"/>
    <e v="#N/A"/>
    <e v="#N/A"/>
    <e v="#N/A"/>
    <e v="#N/A"/>
    <e v="#N/A"/>
    <e v="#N/A"/>
    <e v="#N/A"/>
    <e v="#N/A"/>
    <e v="#N/A"/>
    <e v="#N/A"/>
    <x v="2"/>
    <e v="#N/A"/>
    <e v="#N/A"/>
    <e v="#N/A"/>
    <e v="#N/A"/>
    <x v="1"/>
    <e v="#N/A"/>
  </r>
  <r>
    <s v="CUSCATLAN"/>
    <x v="124"/>
    <x v="124"/>
    <e v="#N/A"/>
    <e v="#N/A"/>
    <e v="#N/A"/>
    <e v="#N/A"/>
    <e v="#N/A"/>
    <e v="#N/A"/>
    <e v="#N/A"/>
    <e v="#N/A"/>
    <e v="#N/A"/>
    <e v="#N/A"/>
    <e v="#N/A"/>
    <e v="#N/A"/>
    <e v="#N/A"/>
    <e v="#N/A"/>
    <e v="#N/A"/>
    <e v="#N/A"/>
    <x v="2"/>
    <e v="#N/A"/>
    <e v="#N/A"/>
    <e v="#N/A"/>
    <e v="#N/A"/>
    <x v="1"/>
    <e v="#N/A"/>
  </r>
  <r>
    <s v="CUSCATLAN"/>
    <x v="125"/>
    <x v="125"/>
    <e v="#N/A"/>
    <e v="#N/A"/>
    <e v="#N/A"/>
    <e v="#N/A"/>
    <e v="#N/A"/>
    <e v="#N/A"/>
    <e v="#N/A"/>
    <e v="#N/A"/>
    <e v="#N/A"/>
    <e v="#N/A"/>
    <e v="#N/A"/>
    <e v="#N/A"/>
    <e v="#N/A"/>
    <e v="#N/A"/>
    <e v="#N/A"/>
    <e v="#N/A"/>
    <x v="2"/>
    <e v="#N/A"/>
    <e v="#N/A"/>
    <e v="#N/A"/>
    <e v="#N/A"/>
    <x v="1"/>
    <e v="#N/A"/>
  </r>
  <r>
    <s v="CUSCATLAN"/>
    <x v="126"/>
    <x v="126"/>
    <e v="#N/A"/>
    <e v="#N/A"/>
    <e v="#N/A"/>
    <e v="#N/A"/>
    <e v="#N/A"/>
    <e v="#N/A"/>
    <e v="#N/A"/>
    <e v="#N/A"/>
    <e v="#N/A"/>
    <e v="#N/A"/>
    <e v="#N/A"/>
    <e v="#N/A"/>
    <e v="#N/A"/>
    <e v="#N/A"/>
    <e v="#N/A"/>
    <e v="#N/A"/>
    <x v="2"/>
    <e v="#N/A"/>
    <e v="#N/A"/>
    <e v="#N/A"/>
    <e v="#N/A"/>
    <x v="1"/>
    <e v="#N/A"/>
  </r>
  <r>
    <s v="CUSCATLAN"/>
    <x v="127"/>
    <x v="127"/>
    <e v="#N/A"/>
    <e v="#N/A"/>
    <e v="#N/A"/>
    <e v="#N/A"/>
    <e v="#N/A"/>
    <e v="#N/A"/>
    <e v="#N/A"/>
    <e v="#N/A"/>
    <e v="#N/A"/>
    <e v="#N/A"/>
    <e v="#N/A"/>
    <e v="#N/A"/>
    <e v="#N/A"/>
    <e v="#N/A"/>
    <e v="#N/A"/>
    <e v="#N/A"/>
    <x v="2"/>
    <e v="#N/A"/>
    <e v="#N/A"/>
    <e v="#N/A"/>
    <e v="#N/A"/>
    <x v="1"/>
    <e v="#N/A"/>
  </r>
  <r>
    <s v="CUSCATLAN"/>
    <x v="128"/>
    <x v="128"/>
    <e v="#N/A"/>
    <e v="#N/A"/>
    <e v="#N/A"/>
    <e v="#N/A"/>
    <e v="#N/A"/>
    <e v="#N/A"/>
    <e v="#N/A"/>
    <e v="#N/A"/>
    <e v="#N/A"/>
    <e v="#N/A"/>
    <e v="#N/A"/>
    <e v="#N/A"/>
    <e v="#N/A"/>
    <e v="#N/A"/>
    <e v="#N/A"/>
    <e v="#N/A"/>
    <x v="2"/>
    <e v="#N/A"/>
    <e v="#N/A"/>
    <e v="#N/A"/>
    <e v="#N/A"/>
    <x v="1"/>
    <e v="#N/A"/>
  </r>
  <r>
    <s v="CUSCATLAN"/>
    <x v="129"/>
    <x v="129"/>
    <e v="#N/A"/>
    <e v="#N/A"/>
    <e v="#N/A"/>
    <e v="#N/A"/>
    <e v="#N/A"/>
    <e v="#N/A"/>
    <e v="#N/A"/>
    <e v="#N/A"/>
    <e v="#N/A"/>
    <e v="#N/A"/>
    <e v="#N/A"/>
    <e v="#N/A"/>
    <e v="#N/A"/>
    <n v="5"/>
    <n v="10"/>
    <n v="67"/>
    <x v="61"/>
    <e v="#N/A"/>
    <e v="#N/A"/>
    <e v="#N/A"/>
    <s v="0715"/>
    <x v="15"/>
    <e v="#N/A"/>
  </r>
  <r>
    <s v="CUSCATLAN"/>
    <x v="130"/>
    <x v="130"/>
    <e v="#N/A"/>
    <e v="#N/A"/>
    <e v="#N/A"/>
    <e v="#N/A"/>
    <e v="#N/A"/>
    <e v="#N/A"/>
    <e v="#N/A"/>
    <e v="#N/A"/>
    <e v="#N/A"/>
    <e v="#N/A"/>
    <e v="#N/A"/>
    <e v="#N/A"/>
    <e v="#N/A"/>
    <e v="#N/A"/>
    <e v="#N/A"/>
    <e v="#N/A"/>
    <x v="2"/>
    <e v="#N/A"/>
    <e v="#N/A"/>
    <e v="#N/A"/>
    <e v="#N/A"/>
    <x v="1"/>
    <e v="#N/A"/>
  </r>
  <r>
    <s v="LA PAZ"/>
    <x v="131"/>
    <x v="131"/>
    <e v="#N/A"/>
    <e v="#N/A"/>
    <e v="#N/A"/>
    <e v="#N/A"/>
    <e v="#N/A"/>
    <e v="#N/A"/>
    <e v="#N/A"/>
    <e v="#N/A"/>
    <e v="#N/A"/>
    <e v="#N/A"/>
    <e v="#N/A"/>
    <e v="#N/A"/>
    <e v="#N/A"/>
    <e v="#N/A"/>
    <e v="#N/A"/>
    <e v="#N/A"/>
    <x v="2"/>
    <e v="#N/A"/>
    <e v="#N/A"/>
    <e v="#N/A"/>
    <e v="#N/A"/>
    <x v="1"/>
    <e v="#N/A"/>
  </r>
  <r>
    <s v="LA PAZ"/>
    <x v="118"/>
    <x v="132"/>
    <e v="#N/A"/>
    <e v="#N/A"/>
    <e v="#N/A"/>
    <e v="#N/A"/>
    <e v="#N/A"/>
    <e v="#N/A"/>
    <e v="#N/A"/>
    <e v="#N/A"/>
    <e v="#N/A"/>
    <e v="#N/A"/>
    <e v="#N/A"/>
    <e v="#N/A"/>
    <e v="#N/A"/>
    <e v="#N/A"/>
    <e v="#N/A"/>
    <e v="#N/A"/>
    <x v="2"/>
    <e v="#N/A"/>
    <e v="#N/A"/>
    <e v="#N/A"/>
    <e v="#N/A"/>
    <x v="1"/>
    <e v="#N/A"/>
  </r>
  <r>
    <s v="LA PAZ"/>
    <x v="132"/>
    <x v="133"/>
    <e v="#N/A"/>
    <e v="#N/A"/>
    <e v="#N/A"/>
    <e v="#N/A"/>
    <e v="#N/A"/>
    <e v="#N/A"/>
    <e v="#N/A"/>
    <e v="#N/A"/>
    <e v="#N/A"/>
    <e v="#N/A"/>
    <e v="#N/A"/>
    <e v="#N/A"/>
    <e v="#N/A"/>
    <e v="#N/A"/>
    <e v="#N/A"/>
    <e v="#N/A"/>
    <x v="2"/>
    <e v="#N/A"/>
    <e v="#N/A"/>
    <e v="#N/A"/>
    <e v="#N/A"/>
    <x v="1"/>
    <e v="#N/A"/>
  </r>
  <r>
    <s v="LA PAZ"/>
    <x v="133"/>
    <x v="134"/>
    <e v="#N/A"/>
    <e v="#N/A"/>
    <e v="#N/A"/>
    <e v="#N/A"/>
    <e v="#N/A"/>
    <e v="#N/A"/>
    <e v="#N/A"/>
    <e v="#N/A"/>
    <e v="#N/A"/>
    <e v="#N/A"/>
    <e v="#N/A"/>
    <e v="#N/A"/>
    <e v="#N/A"/>
    <e v="#N/A"/>
    <e v="#N/A"/>
    <e v="#N/A"/>
    <x v="2"/>
    <e v="#N/A"/>
    <e v="#N/A"/>
    <e v="#N/A"/>
    <e v="#N/A"/>
    <x v="1"/>
    <e v="#N/A"/>
  </r>
  <r>
    <s v="LA PAZ"/>
    <x v="134"/>
    <x v="135"/>
    <e v="#N/A"/>
    <e v="#N/A"/>
    <e v="#N/A"/>
    <e v="#N/A"/>
    <e v="#N/A"/>
    <e v="#N/A"/>
    <e v="#N/A"/>
    <e v="#N/A"/>
    <e v="#N/A"/>
    <e v="#N/A"/>
    <e v="#N/A"/>
    <e v="#N/A"/>
    <e v="#N/A"/>
    <n v="11"/>
    <n v="18"/>
    <n v="107"/>
    <x v="62"/>
    <e v="#N/A"/>
    <e v="#N/A"/>
    <e v="#N/A"/>
    <s v="0805"/>
    <x v="1"/>
    <e v="#N/A"/>
  </r>
  <r>
    <s v="LA PAZ"/>
    <x v="135"/>
    <x v="136"/>
    <e v="#N/A"/>
    <e v="#N/A"/>
    <e v="#N/A"/>
    <e v="#N/A"/>
    <e v="#N/A"/>
    <e v="#N/A"/>
    <e v="#N/A"/>
    <e v="#N/A"/>
    <e v="#N/A"/>
    <e v="#N/A"/>
    <e v="#N/A"/>
    <e v="#N/A"/>
    <e v="#N/A"/>
    <e v="#N/A"/>
    <e v="#N/A"/>
    <e v="#N/A"/>
    <x v="2"/>
    <e v="#N/A"/>
    <e v="#N/A"/>
    <e v="#N/A"/>
    <e v="#N/A"/>
    <x v="1"/>
    <e v="#N/A"/>
  </r>
  <r>
    <s v="LA PAZ"/>
    <x v="136"/>
    <x v="137"/>
    <e v="#N/A"/>
    <e v="#N/A"/>
    <e v="#N/A"/>
    <e v="#N/A"/>
    <e v="#N/A"/>
    <e v="#N/A"/>
    <e v="#N/A"/>
    <e v="#N/A"/>
    <e v="#N/A"/>
    <e v="#N/A"/>
    <e v="#N/A"/>
    <e v="#N/A"/>
    <e v="#N/A"/>
    <e v="#N/A"/>
    <e v="#N/A"/>
    <e v="#N/A"/>
    <x v="2"/>
    <e v="#N/A"/>
    <e v="#N/A"/>
    <e v="#N/A"/>
    <e v="#N/A"/>
    <x v="1"/>
    <e v="#N/A"/>
  </r>
  <r>
    <s v="LA PAZ"/>
    <x v="137"/>
    <x v="138"/>
    <e v="#N/A"/>
    <e v="#N/A"/>
    <e v="#N/A"/>
    <e v="#N/A"/>
    <e v="#N/A"/>
    <e v="#N/A"/>
    <e v="#N/A"/>
    <e v="#N/A"/>
    <e v="#N/A"/>
    <e v="#N/A"/>
    <e v="#N/A"/>
    <e v="#N/A"/>
    <e v="#N/A"/>
    <e v="#N/A"/>
    <e v="#N/A"/>
    <e v="#N/A"/>
    <x v="2"/>
    <e v="#N/A"/>
    <e v="#N/A"/>
    <e v="#N/A"/>
    <e v="#N/A"/>
    <x v="1"/>
    <e v="#N/A"/>
  </r>
  <r>
    <s v="LA PAZ"/>
    <x v="138"/>
    <x v="139"/>
    <e v="#N/A"/>
    <e v="#N/A"/>
    <e v="#N/A"/>
    <e v="#N/A"/>
    <e v="#N/A"/>
    <e v="#N/A"/>
    <e v="#N/A"/>
    <e v="#N/A"/>
    <e v="#N/A"/>
    <e v="#N/A"/>
    <e v="#N/A"/>
    <e v="#N/A"/>
    <e v="#N/A"/>
    <e v="#N/A"/>
    <e v="#N/A"/>
    <e v="#N/A"/>
    <x v="2"/>
    <e v="#N/A"/>
    <e v="#N/A"/>
    <e v="#N/A"/>
    <e v="#N/A"/>
    <x v="1"/>
    <e v="#N/A"/>
  </r>
  <r>
    <s v="LA PAZ"/>
    <x v="139"/>
    <x v="140"/>
    <e v="#N/A"/>
    <e v="#N/A"/>
    <e v="#N/A"/>
    <e v="#N/A"/>
    <e v="#N/A"/>
    <e v="#N/A"/>
    <e v="#N/A"/>
    <e v="#N/A"/>
    <e v="#N/A"/>
    <e v="#N/A"/>
    <n v="1"/>
    <n v="0"/>
    <n v="28"/>
    <n v="1"/>
    <n v="50"/>
    <n v="150"/>
    <x v="63"/>
    <e v="#N/A"/>
    <e v="#N/A"/>
    <s v="0810"/>
    <s v="0810"/>
    <x v="1"/>
    <e v="#N/A"/>
  </r>
  <r>
    <s v="LA PAZ"/>
    <x v="140"/>
    <x v="141"/>
    <e v="#N/A"/>
    <e v="#N/A"/>
    <e v="#N/A"/>
    <e v="#N/A"/>
    <e v="#N/A"/>
    <e v="#N/A"/>
    <e v="#N/A"/>
    <e v="#N/A"/>
    <e v="#N/A"/>
    <e v="#N/A"/>
    <e v="#N/A"/>
    <e v="#N/A"/>
    <e v="#N/A"/>
    <e v="#N/A"/>
    <e v="#N/A"/>
    <e v="#N/A"/>
    <x v="2"/>
    <e v="#N/A"/>
    <e v="#N/A"/>
    <e v="#N/A"/>
    <e v="#N/A"/>
    <x v="1"/>
    <e v="#N/A"/>
  </r>
  <r>
    <s v="LA PAZ"/>
    <x v="141"/>
    <x v="142"/>
    <e v="#N/A"/>
    <e v="#N/A"/>
    <e v="#N/A"/>
    <e v="#N/A"/>
    <e v="#N/A"/>
    <e v="#N/A"/>
    <e v="#N/A"/>
    <e v="#N/A"/>
    <e v="#N/A"/>
    <e v="#N/A"/>
    <e v="#N/A"/>
    <e v="#N/A"/>
    <e v="#N/A"/>
    <e v="#N/A"/>
    <e v="#N/A"/>
    <e v="#N/A"/>
    <x v="2"/>
    <e v="#N/A"/>
    <e v="#N/A"/>
    <e v="#N/A"/>
    <e v="#N/A"/>
    <x v="1"/>
    <e v="#N/A"/>
  </r>
  <r>
    <s v="LA PAZ"/>
    <x v="142"/>
    <x v="143"/>
    <n v="11"/>
    <n v="0"/>
    <n v="0"/>
    <n v="167"/>
    <n v="167"/>
    <n v="11"/>
    <n v="0"/>
    <n v="0"/>
    <n v="167"/>
    <n v="167"/>
    <e v="#N/A"/>
    <e v="#N/A"/>
    <e v="#N/A"/>
    <e v="#N/A"/>
    <e v="#N/A"/>
    <e v="#N/A"/>
    <x v="64"/>
    <s v="0813"/>
    <s v="0813"/>
    <e v="#N/A"/>
    <e v="#N/A"/>
    <x v="16"/>
    <n v="0"/>
  </r>
  <r>
    <s v="LA PAZ"/>
    <x v="143"/>
    <x v="144"/>
    <e v="#N/A"/>
    <e v="#N/A"/>
    <e v="#N/A"/>
    <e v="#N/A"/>
    <e v="#N/A"/>
    <e v="#N/A"/>
    <e v="#N/A"/>
    <e v="#N/A"/>
    <e v="#N/A"/>
    <e v="#N/A"/>
    <e v="#N/A"/>
    <e v="#N/A"/>
    <e v="#N/A"/>
    <e v="#N/A"/>
    <e v="#N/A"/>
    <e v="#N/A"/>
    <x v="2"/>
    <e v="#N/A"/>
    <e v="#N/A"/>
    <e v="#N/A"/>
    <e v="#N/A"/>
    <x v="1"/>
    <e v="#N/A"/>
  </r>
  <r>
    <s v="LA PAZ"/>
    <x v="144"/>
    <x v="145"/>
    <n v="5"/>
    <n v="0"/>
    <n v="0"/>
    <n v="332"/>
    <n v="332"/>
    <n v="6"/>
    <n v="0"/>
    <n v="0"/>
    <n v="360"/>
    <n v="360"/>
    <e v="#N/A"/>
    <e v="#N/A"/>
    <e v="#N/A"/>
    <n v="1"/>
    <n v="2"/>
    <n v="17"/>
    <x v="65"/>
    <s v="0815"/>
    <s v="0815"/>
    <e v="#N/A"/>
    <s v="0815"/>
    <x v="17"/>
    <n v="28"/>
  </r>
  <r>
    <s v="LA PAZ"/>
    <x v="145"/>
    <x v="146"/>
    <n v="1"/>
    <n v="0"/>
    <n v="0"/>
    <n v="13"/>
    <n v="13"/>
    <n v="1"/>
    <n v="0"/>
    <n v="0"/>
    <n v="13"/>
    <n v="13"/>
    <e v="#N/A"/>
    <e v="#N/A"/>
    <e v="#N/A"/>
    <e v="#N/A"/>
    <e v="#N/A"/>
    <e v="#N/A"/>
    <x v="66"/>
    <s v="0816"/>
    <s v="0816"/>
    <e v="#N/A"/>
    <e v="#N/A"/>
    <x v="1"/>
    <n v="0"/>
  </r>
  <r>
    <s v="LA PAZ"/>
    <x v="146"/>
    <x v="147"/>
    <e v="#N/A"/>
    <e v="#N/A"/>
    <e v="#N/A"/>
    <e v="#N/A"/>
    <e v="#N/A"/>
    <e v="#N/A"/>
    <e v="#N/A"/>
    <e v="#N/A"/>
    <e v="#N/A"/>
    <e v="#N/A"/>
    <e v="#N/A"/>
    <e v="#N/A"/>
    <e v="#N/A"/>
    <e v="#N/A"/>
    <e v="#N/A"/>
    <e v="#N/A"/>
    <x v="2"/>
    <e v="#N/A"/>
    <e v="#N/A"/>
    <e v="#N/A"/>
    <e v="#N/A"/>
    <x v="1"/>
    <e v="#N/A"/>
  </r>
  <r>
    <s v="LA PAZ"/>
    <x v="147"/>
    <x v="148"/>
    <n v="5"/>
    <n v="0"/>
    <n v="0"/>
    <n v="42"/>
    <n v="42"/>
    <n v="5"/>
    <n v="0"/>
    <n v="0"/>
    <n v="42"/>
    <n v="42"/>
    <e v="#N/A"/>
    <e v="#N/A"/>
    <e v="#N/A"/>
    <n v="1"/>
    <n v="1"/>
    <n v="1"/>
    <x v="67"/>
    <s v="0818"/>
    <s v="0818"/>
    <e v="#N/A"/>
    <s v="0818"/>
    <x v="1"/>
    <n v="0"/>
  </r>
  <r>
    <s v="LA PAZ"/>
    <x v="148"/>
    <x v="149"/>
    <n v="2"/>
    <n v="0"/>
    <n v="0"/>
    <n v="41"/>
    <n v="41"/>
    <n v="2"/>
    <n v="0"/>
    <n v="0"/>
    <n v="41"/>
    <n v="41"/>
    <n v="1"/>
    <n v="0"/>
    <n v="4"/>
    <e v="#N/A"/>
    <e v="#N/A"/>
    <e v="#N/A"/>
    <x v="68"/>
    <s v="0819"/>
    <s v="0819"/>
    <s v="0819"/>
    <e v="#N/A"/>
    <x v="18"/>
    <n v="0"/>
  </r>
  <r>
    <s v="LA PAZ"/>
    <x v="149"/>
    <x v="150"/>
    <e v="#N/A"/>
    <e v="#N/A"/>
    <e v="#N/A"/>
    <e v="#N/A"/>
    <e v="#N/A"/>
    <e v="#N/A"/>
    <e v="#N/A"/>
    <e v="#N/A"/>
    <e v="#N/A"/>
    <e v="#N/A"/>
    <e v="#N/A"/>
    <e v="#N/A"/>
    <e v="#N/A"/>
    <e v="#N/A"/>
    <e v="#N/A"/>
    <e v="#N/A"/>
    <x v="2"/>
    <e v="#N/A"/>
    <e v="#N/A"/>
    <e v="#N/A"/>
    <e v="#N/A"/>
    <x v="1"/>
    <e v="#N/A"/>
  </r>
  <r>
    <s v="LA PAZ"/>
    <x v="150"/>
    <x v="151"/>
    <n v="6"/>
    <n v="3"/>
    <n v="0"/>
    <n v="16"/>
    <n v="16"/>
    <n v="6"/>
    <n v="3"/>
    <n v="0"/>
    <n v="16"/>
    <n v="16"/>
    <n v="15"/>
    <n v="43"/>
    <n v="488"/>
    <e v="#N/A"/>
    <e v="#N/A"/>
    <e v="#N/A"/>
    <x v="69"/>
    <s v="0821"/>
    <s v="0821"/>
    <s v="0821"/>
    <e v="#N/A"/>
    <x v="19"/>
    <n v="0"/>
  </r>
  <r>
    <s v="LA PAZ"/>
    <x v="151"/>
    <x v="152"/>
    <n v="6"/>
    <n v="0"/>
    <n v="0"/>
    <n v="378"/>
    <n v="378"/>
    <n v="6"/>
    <n v="0"/>
    <n v="0"/>
    <n v="378"/>
    <n v="378"/>
    <n v="5"/>
    <n v="8"/>
    <n v="24"/>
    <e v="#N/A"/>
    <e v="#N/A"/>
    <e v="#N/A"/>
    <x v="70"/>
    <s v="0822"/>
    <s v="0822"/>
    <s v="0822"/>
    <e v="#N/A"/>
    <x v="20"/>
    <n v="0"/>
  </r>
  <r>
    <s v="CABAÑAS"/>
    <x v="152"/>
    <x v="153"/>
    <e v="#N/A"/>
    <e v="#N/A"/>
    <e v="#N/A"/>
    <e v="#N/A"/>
    <e v="#N/A"/>
    <e v="#N/A"/>
    <e v="#N/A"/>
    <e v="#N/A"/>
    <e v="#N/A"/>
    <e v="#N/A"/>
    <e v="#N/A"/>
    <e v="#N/A"/>
    <e v="#N/A"/>
    <e v="#N/A"/>
    <e v="#N/A"/>
    <e v="#N/A"/>
    <x v="2"/>
    <e v="#N/A"/>
    <e v="#N/A"/>
    <e v="#N/A"/>
    <e v="#N/A"/>
    <x v="1"/>
    <e v="#N/A"/>
  </r>
  <r>
    <s v="CABAÑAS"/>
    <x v="153"/>
    <x v="154"/>
    <e v="#N/A"/>
    <e v="#N/A"/>
    <e v="#N/A"/>
    <e v="#N/A"/>
    <e v="#N/A"/>
    <e v="#N/A"/>
    <e v="#N/A"/>
    <e v="#N/A"/>
    <e v="#N/A"/>
    <e v="#N/A"/>
    <e v="#N/A"/>
    <e v="#N/A"/>
    <e v="#N/A"/>
    <e v="#N/A"/>
    <e v="#N/A"/>
    <e v="#N/A"/>
    <x v="2"/>
    <e v="#N/A"/>
    <e v="#N/A"/>
    <e v="#N/A"/>
    <e v="#N/A"/>
    <x v="1"/>
    <e v="#N/A"/>
  </r>
  <r>
    <s v="CABAÑAS"/>
    <x v="154"/>
    <x v="155"/>
    <e v="#N/A"/>
    <e v="#N/A"/>
    <e v="#N/A"/>
    <e v="#N/A"/>
    <e v="#N/A"/>
    <e v="#N/A"/>
    <e v="#N/A"/>
    <e v="#N/A"/>
    <e v="#N/A"/>
    <e v="#N/A"/>
    <n v="6"/>
    <n v="4"/>
    <n v="55"/>
    <e v="#N/A"/>
    <e v="#N/A"/>
    <e v="#N/A"/>
    <x v="71"/>
    <e v="#N/A"/>
    <e v="#N/A"/>
    <s v="0903"/>
    <e v="#N/A"/>
    <x v="1"/>
    <e v="#N/A"/>
  </r>
  <r>
    <s v="CABAÑAS"/>
    <x v="155"/>
    <x v="156"/>
    <e v="#N/A"/>
    <e v="#N/A"/>
    <e v="#N/A"/>
    <e v="#N/A"/>
    <e v="#N/A"/>
    <e v="#N/A"/>
    <e v="#N/A"/>
    <e v="#N/A"/>
    <e v="#N/A"/>
    <e v="#N/A"/>
    <e v="#N/A"/>
    <e v="#N/A"/>
    <e v="#N/A"/>
    <e v="#N/A"/>
    <e v="#N/A"/>
    <e v="#N/A"/>
    <x v="2"/>
    <e v="#N/A"/>
    <e v="#N/A"/>
    <e v="#N/A"/>
    <e v="#N/A"/>
    <x v="1"/>
    <e v="#N/A"/>
  </r>
  <r>
    <s v="CABAÑAS"/>
    <x v="156"/>
    <x v="157"/>
    <e v="#N/A"/>
    <e v="#N/A"/>
    <e v="#N/A"/>
    <e v="#N/A"/>
    <e v="#N/A"/>
    <e v="#N/A"/>
    <e v="#N/A"/>
    <e v="#N/A"/>
    <e v="#N/A"/>
    <e v="#N/A"/>
    <e v="#N/A"/>
    <e v="#N/A"/>
    <e v="#N/A"/>
    <e v="#N/A"/>
    <e v="#N/A"/>
    <e v="#N/A"/>
    <x v="2"/>
    <e v="#N/A"/>
    <e v="#N/A"/>
    <e v="#N/A"/>
    <e v="#N/A"/>
    <x v="1"/>
    <e v="#N/A"/>
  </r>
  <r>
    <s v="CABAÑAS"/>
    <x v="157"/>
    <x v="158"/>
    <e v="#N/A"/>
    <e v="#N/A"/>
    <e v="#N/A"/>
    <e v="#N/A"/>
    <e v="#N/A"/>
    <e v="#N/A"/>
    <e v="#N/A"/>
    <e v="#N/A"/>
    <e v="#N/A"/>
    <e v="#N/A"/>
    <n v="7"/>
    <n v="8"/>
    <n v="35"/>
    <e v="#N/A"/>
    <e v="#N/A"/>
    <e v="#N/A"/>
    <x v="72"/>
    <e v="#N/A"/>
    <e v="#N/A"/>
    <s v="0906"/>
    <e v="#N/A"/>
    <x v="21"/>
    <e v="#N/A"/>
  </r>
  <r>
    <s v="CABAÑAS"/>
    <x v="158"/>
    <x v="159"/>
    <e v="#N/A"/>
    <e v="#N/A"/>
    <e v="#N/A"/>
    <e v="#N/A"/>
    <e v="#N/A"/>
    <e v="#N/A"/>
    <e v="#N/A"/>
    <e v="#N/A"/>
    <e v="#N/A"/>
    <e v="#N/A"/>
    <e v="#N/A"/>
    <e v="#N/A"/>
    <e v="#N/A"/>
    <e v="#N/A"/>
    <e v="#N/A"/>
    <e v="#N/A"/>
    <x v="2"/>
    <e v="#N/A"/>
    <e v="#N/A"/>
    <e v="#N/A"/>
    <e v="#N/A"/>
    <x v="1"/>
    <e v="#N/A"/>
  </r>
  <r>
    <s v="CABAÑAS"/>
    <x v="159"/>
    <x v="160"/>
    <e v="#N/A"/>
    <e v="#N/A"/>
    <e v="#N/A"/>
    <e v="#N/A"/>
    <e v="#N/A"/>
    <e v="#N/A"/>
    <e v="#N/A"/>
    <e v="#N/A"/>
    <e v="#N/A"/>
    <e v="#N/A"/>
    <e v="#N/A"/>
    <e v="#N/A"/>
    <e v="#N/A"/>
    <e v="#N/A"/>
    <e v="#N/A"/>
    <e v="#N/A"/>
    <x v="2"/>
    <e v="#N/A"/>
    <e v="#N/A"/>
    <e v="#N/A"/>
    <e v="#N/A"/>
    <x v="1"/>
    <e v="#N/A"/>
  </r>
  <r>
    <s v="CABAÑAS"/>
    <x v="160"/>
    <x v="161"/>
    <e v="#N/A"/>
    <e v="#N/A"/>
    <e v="#N/A"/>
    <e v="#N/A"/>
    <e v="#N/A"/>
    <e v="#N/A"/>
    <e v="#N/A"/>
    <e v="#N/A"/>
    <e v="#N/A"/>
    <e v="#N/A"/>
    <n v="6"/>
    <n v="4"/>
    <n v="27"/>
    <e v="#N/A"/>
    <e v="#N/A"/>
    <e v="#N/A"/>
    <x v="73"/>
    <e v="#N/A"/>
    <e v="#N/A"/>
    <s v="0909"/>
    <e v="#N/A"/>
    <x v="1"/>
    <e v="#N/A"/>
  </r>
  <r>
    <s v="SAN VICENTE"/>
    <x v="161"/>
    <x v="162"/>
    <e v="#N/A"/>
    <e v="#N/A"/>
    <e v="#N/A"/>
    <e v="#N/A"/>
    <e v="#N/A"/>
    <e v="#N/A"/>
    <e v="#N/A"/>
    <e v="#N/A"/>
    <e v="#N/A"/>
    <e v="#N/A"/>
    <e v="#N/A"/>
    <e v="#N/A"/>
    <e v="#N/A"/>
    <e v="#N/A"/>
    <e v="#N/A"/>
    <e v="#N/A"/>
    <x v="2"/>
    <e v="#N/A"/>
    <e v="#N/A"/>
    <e v="#N/A"/>
    <e v="#N/A"/>
    <x v="1"/>
    <e v="#N/A"/>
  </r>
  <r>
    <s v="SAN VICENTE"/>
    <x v="162"/>
    <x v="163"/>
    <n v="1"/>
    <n v="0"/>
    <n v="0"/>
    <n v="55"/>
    <n v="55"/>
    <n v="1"/>
    <n v="0"/>
    <n v="0"/>
    <n v="55"/>
    <n v="55"/>
    <e v="#N/A"/>
    <e v="#N/A"/>
    <e v="#N/A"/>
    <e v="#N/A"/>
    <e v="#N/A"/>
    <e v="#N/A"/>
    <x v="74"/>
    <s v="1002"/>
    <s v="1002"/>
    <e v="#N/A"/>
    <e v="#N/A"/>
    <x v="1"/>
    <n v="0"/>
  </r>
  <r>
    <s v="SAN VICENTE"/>
    <x v="163"/>
    <x v="164"/>
    <n v="1"/>
    <n v="0"/>
    <n v="0"/>
    <n v="22"/>
    <n v="22"/>
    <n v="1"/>
    <n v="0"/>
    <n v="0"/>
    <n v="22"/>
    <n v="22"/>
    <e v="#N/A"/>
    <e v="#N/A"/>
    <e v="#N/A"/>
    <e v="#N/A"/>
    <e v="#N/A"/>
    <e v="#N/A"/>
    <x v="75"/>
    <s v="1003"/>
    <s v="1003"/>
    <e v="#N/A"/>
    <e v="#N/A"/>
    <x v="1"/>
    <n v="0"/>
  </r>
  <r>
    <s v="SAN VICENTE"/>
    <x v="164"/>
    <x v="165"/>
    <e v="#N/A"/>
    <e v="#N/A"/>
    <e v="#N/A"/>
    <e v="#N/A"/>
    <e v="#N/A"/>
    <e v="#N/A"/>
    <e v="#N/A"/>
    <e v="#N/A"/>
    <e v="#N/A"/>
    <e v="#N/A"/>
    <e v="#N/A"/>
    <e v="#N/A"/>
    <e v="#N/A"/>
    <e v="#N/A"/>
    <e v="#N/A"/>
    <e v="#N/A"/>
    <x v="2"/>
    <e v="#N/A"/>
    <e v="#N/A"/>
    <e v="#N/A"/>
    <e v="#N/A"/>
    <x v="1"/>
    <e v="#N/A"/>
  </r>
  <r>
    <s v="SAN VICENTE"/>
    <x v="165"/>
    <x v="166"/>
    <e v="#N/A"/>
    <e v="#N/A"/>
    <e v="#N/A"/>
    <e v="#N/A"/>
    <e v="#N/A"/>
    <e v="#N/A"/>
    <e v="#N/A"/>
    <e v="#N/A"/>
    <e v="#N/A"/>
    <e v="#N/A"/>
    <e v="#N/A"/>
    <e v="#N/A"/>
    <e v="#N/A"/>
    <e v="#N/A"/>
    <e v="#N/A"/>
    <e v="#N/A"/>
    <x v="2"/>
    <e v="#N/A"/>
    <e v="#N/A"/>
    <e v="#N/A"/>
    <e v="#N/A"/>
    <x v="1"/>
    <e v="#N/A"/>
  </r>
  <r>
    <s v="SAN VICENTE"/>
    <x v="166"/>
    <x v="167"/>
    <e v="#N/A"/>
    <e v="#N/A"/>
    <e v="#N/A"/>
    <e v="#N/A"/>
    <e v="#N/A"/>
    <e v="#N/A"/>
    <e v="#N/A"/>
    <e v="#N/A"/>
    <e v="#N/A"/>
    <e v="#N/A"/>
    <e v="#N/A"/>
    <e v="#N/A"/>
    <e v="#N/A"/>
    <e v="#N/A"/>
    <e v="#N/A"/>
    <e v="#N/A"/>
    <x v="2"/>
    <e v="#N/A"/>
    <e v="#N/A"/>
    <e v="#N/A"/>
    <e v="#N/A"/>
    <x v="1"/>
    <e v="#N/A"/>
  </r>
  <r>
    <s v="SAN VICENTE"/>
    <x v="167"/>
    <x v="168"/>
    <e v="#N/A"/>
    <e v="#N/A"/>
    <e v="#N/A"/>
    <e v="#N/A"/>
    <e v="#N/A"/>
    <e v="#N/A"/>
    <e v="#N/A"/>
    <e v="#N/A"/>
    <e v="#N/A"/>
    <e v="#N/A"/>
    <e v="#N/A"/>
    <e v="#N/A"/>
    <e v="#N/A"/>
    <e v="#N/A"/>
    <e v="#N/A"/>
    <e v="#N/A"/>
    <x v="2"/>
    <e v="#N/A"/>
    <e v="#N/A"/>
    <e v="#N/A"/>
    <e v="#N/A"/>
    <x v="1"/>
    <e v="#N/A"/>
  </r>
  <r>
    <s v="SAN VICENTE"/>
    <x v="8"/>
    <x v="169"/>
    <e v="#N/A"/>
    <e v="#N/A"/>
    <e v="#N/A"/>
    <e v="#N/A"/>
    <e v="#N/A"/>
    <e v="#N/A"/>
    <e v="#N/A"/>
    <e v="#N/A"/>
    <e v="#N/A"/>
    <e v="#N/A"/>
    <e v="#N/A"/>
    <e v="#N/A"/>
    <e v="#N/A"/>
    <e v="#N/A"/>
    <e v="#N/A"/>
    <e v="#N/A"/>
    <x v="2"/>
    <e v="#N/A"/>
    <e v="#N/A"/>
    <e v="#N/A"/>
    <e v="#N/A"/>
    <x v="1"/>
    <e v="#N/A"/>
  </r>
  <r>
    <s v="SAN VICENTE"/>
    <x v="168"/>
    <x v="170"/>
    <e v="#N/A"/>
    <e v="#N/A"/>
    <e v="#N/A"/>
    <e v="#N/A"/>
    <e v="#N/A"/>
    <e v="#N/A"/>
    <e v="#N/A"/>
    <e v="#N/A"/>
    <e v="#N/A"/>
    <e v="#N/A"/>
    <e v="#N/A"/>
    <e v="#N/A"/>
    <e v="#N/A"/>
    <e v="#N/A"/>
    <e v="#N/A"/>
    <e v="#N/A"/>
    <x v="2"/>
    <e v="#N/A"/>
    <e v="#N/A"/>
    <e v="#N/A"/>
    <e v="#N/A"/>
    <x v="1"/>
    <e v="#N/A"/>
  </r>
  <r>
    <s v="SAN VICENTE"/>
    <x v="169"/>
    <x v="171"/>
    <e v="#N/A"/>
    <e v="#N/A"/>
    <e v="#N/A"/>
    <e v="#N/A"/>
    <e v="#N/A"/>
    <e v="#N/A"/>
    <e v="#N/A"/>
    <e v="#N/A"/>
    <e v="#N/A"/>
    <e v="#N/A"/>
    <n v="8"/>
    <n v="0"/>
    <n v="5"/>
    <e v="#N/A"/>
    <e v="#N/A"/>
    <e v="#N/A"/>
    <x v="76"/>
    <e v="#N/A"/>
    <e v="#N/A"/>
    <s v="1010"/>
    <e v="#N/A"/>
    <x v="22"/>
    <e v="#N/A"/>
  </r>
  <r>
    <s v="SAN VICENTE"/>
    <x v="170"/>
    <x v="172"/>
    <n v="4"/>
    <n v="0"/>
    <n v="0"/>
    <n v="75"/>
    <n v="75"/>
    <n v="4"/>
    <n v="0"/>
    <n v="0"/>
    <n v="75"/>
    <n v="75"/>
    <n v="11"/>
    <n v="0"/>
    <n v="137"/>
    <e v="#N/A"/>
    <e v="#N/A"/>
    <e v="#N/A"/>
    <x v="77"/>
    <s v="1011"/>
    <s v="1011"/>
    <s v="1011"/>
    <e v="#N/A"/>
    <x v="23"/>
    <n v="0"/>
  </r>
  <r>
    <s v="SAN VICENTE"/>
    <x v="171"/>
    <x v="173"/>
    <e v="#N/A"/>
    <e v="#N/A"/>
    <e v="#N/A"/>
    <e v="#N/A"/>
    <e v="#N/A"/>
    <e v="#N/A"/>
    <e v="#N/A"/>
    <e v="#N/A"/>
    <e v="#N/A"/>
    <e v="#N/A"/>
    <e v="#N/A"/>
    <e v="#N/A"/>
    <e v="#N/A"/>
    <e v="#N/A"/>
    <e v="#N/A"/>
    <e v="#N/A"/>
    <x v="2"/>
    <e v="#N/A"/>
    <e v="#N/A"/>
    <e v="#N/A"/>
    <e v="#N/A"/>
    <x v="1"/>
    <e v="#N/A"/>
  </r>
  <r>
    <s v="SAN VICENTE"/>
    <x v="172"/>
    <x v="174"/>
    <e v="#N/A"/>
    <e v="#N/A"/>
    <e v="#N/A"/>
    <e v="#N/A"/>
    <e v="#N/A"/>
    <e v="#N/A"/>
    <e v="#N/A"/>
    <e v="#N/A"/>
    <e v="#N/A"/>
    <e v="#N/A"/>
    <e v="#N/A"/>
    <e v="#N/A"/>
    <e v="#N/A"/>
    <e v="#N/A"/>
    <e v="#N/A"/>
    <e v="#N/A"/>
    <x v="2"/>
    <e v="#N/A"/>
    <e v="#N/A"/>
    <e v="#N/A"/>
    <e v="#N/A"/>
    <x v="1"/>
    <e v="#N/A"/>
  </r>
  <r>
    <s v="USULUTAN"/>
    <x v="173"/>
    <x v="175"/>
    <e v="#N/A"/>
    <e v="#N/A"/>
    <e v="#N/A"/>
    <e v="#N/A"/>
    <e v="#N/A"/>
    <e v="#N/A"/>
    <e v="#N/A"/>
    <e v="#N/A"/>
    <e v="#N/A"/>
    <e v="#N/A"/>
    <e v="#N/A"/>
    <e v="#N/A"/>
    <e v="#N/A"/>
    <e v="#N/A"/>
    <e v="#N/A"/>
    <e v="#N/A"/>
    <x v="2"/>
    <e v="#N/A"/>
    <e v="#N/A"/>
    <e v="#N/A"/>
    <e v="#N/A"/>
    <x v="1"/>
    <e v="#N/A"/>
  </r>
  <r>
    <s v="USULUTAN"/>
    <x v="174"/>
    <x v="176"/>
    <n v="1"/>
    <n v="0"/>
    <n v="0"/>
    <n v="6"/>
    <n v="6"/>
    <n v="1"/>
    <n v="0"/>
    <n v="0"/>
    <n v="6"/>
    <n v="6"/>
    <n v="5"/>
    <n v="0"/>
    <n v="32"/>
    <n v="1"/>
    <n v="0"/>
    <n v="10"/>
    <x v="78"/>
    <s v="1102"/>
    <s v="1102"/>
    <s v="1102"/>
    <s v="1102"/>
    <x v="24"/>
    <n v="0"/>
  </r>
  <r>
    <s v="USULUTAN"/>
    <x v="175"/>
    <x v="177"/>
    <n v="1"/>
    <n v="0"/>
    <n v="0"/>
    <n v="1"/>
    <n v="1"/>
    <n v="1"/>
    <n v="0"/>
    <n v="0"/>
    <n v="1"/>
    <n v="1"/>
    <e v="#N/A"/>
    <e v="#N/A"/>
    <e v="#N/A"/>
    <e v="#N/A"/>
    <e v="#N/A"/>
    <e v="#N/A"/>
    <x v="79"/>
    <s v="1103"/>
    <s v="1103"/>
    <e v="#N/A"/>
    <e v="#N/A"/>
    <x v="1"/>
    <n v="0"/>
  </r>
  <r>
    <s v="USULUTAN"/>
    <x v="176"/>
    <x v="178"/>
    <n v="3"/>
    <n v="0"/>
    <n v="0"/>
    <n v="31"/>
    <n v="31"/>
    <n v="3"/>
    <n v="0"/>
    <n v="0"/>
    <n v="31"/>
    <n v="31"/>
    <n v="27"/>
    <n v="5"/>
    <n v="214"/>
    <e v="#N/A"/>
    <e v="#N/A"/>
    <e v="#N/A"/>
    <x v="80"/>
    <s v="1104"/>
    <s v="1104"/>
    <s v="1104"/>
    <e v="#N/A"/>
    <x v="1"/>
    <n v="0"/>
  </r>
  <r>
    <s v="USULUTAN"/>
    <x v="177"/>
    <x v="179"/>
    <e v="#N/A"/>
    <e v="#N/A"/>
    <e v="#N/A"/>
    <e v="#N/A"/>
    <e v="#N/A"/>
    <e v="#N/A"/>
    <e v="#N/A"/>
    <e v="#N/A"/>
    <e v="#N/A"/>
    <e v="#N/A"/>
    <e v="#N/A"/>
    <e v="#N/A"/>
    <e v="#N/A"/>
    <e v="#N/A"/>
    <e v="#N/A"/>
    <e v="#N/A"/>
    <x v="2"/>
    <e v="#N/A"/>
    <e v="#N/A"/>
    <e v="#N/A"/>
    <e v="#N/A"/>
    <x v="1"/>
    <e v="#N/A"/>
  </r>
  <r>
    <s v="USULUTAN"/>
    <x v="178"/>
    <x v="180"/>
    <e v="#N/A"/>
    <e v="#N/A"/>
    <e v="#N/A"/>
    <e v="#N/A"/>
    <e v="#N/A"/>
    <e v="#N/A"/>
    <e v="#N/A"/>
    <e v="#N/A"/>
    <e v="#N/A"/>
    <e v="#N/A"/>
    <e v="#N/A"/>
    <e v="#N/A"/>
    <e v="#N/A"/>
    <e v="#N/A"/>
    <e v="#N/A"/>
    <e v="#N/A"/>
    <x v="2"/>
    <e v="#N/A"/>
    <e v="#N/A"/>
    <e v="#N/A"/>
    <e v="#N/A"/>
    <x v="1"/>
    <e v="#N/A"/>
  </r>
  <r>
    <s v="USULUTAN"/>
    <x v="179"/>
    <x v="181"/>
    <e v="#N/A"/>
    <e v="#N/A"/>
    <e v="#N/A"/>
    <e v="#N/A"/>
    <e v="#N/A"/>
    <e v="#N/A"/>
    <e v="#N/A"/>
    <e v="#N/A"/>
    <e v="#N/A"/>
    <e v="#N/A"/>
    <e v="#N/A"/>
    <e v="#N/A"/>
    <e v="#N/A"/>
    <e v="#N/A"/>
    <e v="#N/A"/>
    <e v="#N/A"/>
    <x v="2"/>
    <e v="#N/A"/>
    <e v="#N/A"/>
    <e v="#N/A"/>
    <e v="#N/A"/>
    <x v="25"/>
    <e v="#N/A"/>
  </r>
  <r>
    <s v="USULUTAN"/>
    <x v="180"/>
    <x v="182"/>
    <n v="28"/>
    <n v="2"/>
    <n v="0"/>
    <n v="2049"/>
    <n v="2049"/>
    <n v="28"/>
    <n v="2"/>
    <n v="0"/>
    <n v="2049"/>
    <n v="2049"/>
    <n v="35"/>
    <n v="10"/>
    <n v="282"/>
    <e v="#N/A"/>
    <e v="#N/A"/>
    <e v="#N/A"/>
    <x v="81"/>
    <s v="1108"/>
    <s v="1108"/>
    <s v="1108"/>
    <e v="#N/A"/>
    <x v="26"/>
    <n v="0"/>
  </r>
  <r>
    <s v="USULUTAN"/>
    <x v="181"/>
    <x v="183"/>
    <e v="#N/A"/>
    <e v="#N/A"/>
    <e v="#N/A"/>
    <e v="#N/A"/>
    <e v="#N/A"/>
    <e v="#N/A"/>
    <e v="#N/A"/>
    <e v="#N/A"/>
    <e v="#N/A"/>
    <e v="#N/A"/>
    <e v="#N/A"/>
    <e v="#N/A"/>
    <e v="#N/A"/>
    <e v="#N/A"/>
    <e v="#N/A"/>
    <e v="#N/A"/>
    <x v="2"/>
    <e v="#N/A"/>
    <e v="#N/A"/>
    <e v="#N/A"/>
    <e v="#N/A"/>
    <x v="1"/>
    <e v="#N/A"/>
  </r>
  <r>
    <s v="USULUTAN"/>
    <x v="182"/>
    <x v="184"/>
    <n v="1"/>
    <n v="0"/>
    <n v="0"/>
    <n v="5"/>
    <n v="5"/>
    <n v="2"/>
    <n v="195"/>
    <n v="0"/>
    <n v="5"/>
    <n v="5"/>
    <e v="#N/A"/>
    <e v="#N/A"/>
    <e v="#N/A"/>
    <e v="#N/A"/>
    <e v="#N/A"/>
    <e v="#N/A"/>
    <x v="82"/>
    <s v="1110"/>
    <s v="1110"/>
    <e v="#N/A"/>
    <e v="#N/A"/>
    <x v="27"/>
    <n v="0"/>
  </r>
  <r>
    <s v="USULUTAN"/>
    <x v="183"/>
    <x v="185"/>
    <e v="#N/A"/>
    <e v="#N/A"/>
    <e v="#N/A"/>
    <e v="#N/A"/>
    <e v="#N/A"/>
    <e v="#N/A"/>
    <e v="#N/A"/>
    <e v="#N/A"/>
    <e v="#N/A"/>
    <e v="#N/A"/>
    <e v="#N/A"/>
    <e v="#N/A"/>
    <e v="#N/A"/>
    <e v="#N/A"/>
    <e v="#N/A"/>
    <e v="#N/A"/>
    <x v="2"/>
    <e v="#N/A"/>
    <e v="#N/A"/>
    <e v="#N/A"/>
    <e v="#N/A"/>
    <x v="1"/>
    <e v="#N/A"/>
  </r>
  <r>
    <s v="USULUTAN"/>
    <x v="184"/>
    <x v="186"/>
    <e v="#N/A"/>
    <e v="#N/A"/>
    <e v="#N/A"/>
    <e v="#N/A"/>
    <e v="#N/A"/>
    <e v="#N/A"/>
    <e v="#N/A"/>
    <e v="#N/A"/>
    <e v="#N/A"/>
    <e v="#N/A"/>
    <e v="#N/A"/>
    <e v="#N/A"/>
    <e v="#N/A"/>
    <e v="#N/A"/>
    <e v="#N/A"/>
    <e v="#N/A"/>
    <x v="2"/>
    <e v="#N/A"/>
    <e v="#N/A"/>
    <e v="#N/A"/>
    <e v="#N/A"/>
    <x v="1"/>
    <e v="#N/A"/>
  </r>
  <r>
    <s v="USULUTAN"/>
    <x v="185"/>
    <x v="187"/>
    <e v="#N/A"/>
    <e v="#N/A"/>
    <e v="#N/A"/>
    <e v="#N/A"/>
    <e v="#N/A"/>
    <e v="#N/A"/>
    <e v="#N/A"/>
    <e v="#N/A"/>
    <e v="#N/A"/>
    <e v="#N/A"/>
    <n v="8"/>
    <n v="2"/>
    <n v="51"/>
    <e v="#N/A"/>
    <e v="#N/A"/>
    <e v="#N/A"/>
    <x v="83"/>
    <e v="#N/A"/>
    <e v="#N/A"/>
    <s v="1113"/>
    <e v="#N/A"/>
    <x v="1"/>
    <e v="#N/A"/>
  </r>
  <r>
    <s v="USULUTAN"/>
    <x v="186"/>
    <x v="188"/>
    <n v="3"/>
    <n v="0"/>
    <n v="0"/>
    <n v="168"/>
    <n v="168"/>
    <n v="3"/>
    <n v="0"/>
    <n v="0"/>
    <n v="168"/>
    <n v="168"/>
    <e v="#N/A"/>
    <e v="#N/A"/>
    <e v="#N/A"/>
    <e v="#N/A"/>
    <e v="#N/A"/>
    <e v="#N/A"/>
    <x v="84"/>
    <s v="1114"/>
    <s v="1114"/>
    <e v="#N/A"/>
    <e v="#N/A"/>
    <x v="28"/>
    <n v="0"/>
  </r>
  <r>
    <s v="USULUTAN"/>
    <x v="187"/>
    <x v="189"/>
    <e v="#N/A"/>
    <e v="#N/A"/>
    <e v="#N/A"/>
    <e v="#N/A"/>
    <e v="#N/A"/>
    <e v="#N/A"/>
    <e v="#N/A"/>
    <e v="#N/A"/>
    <e v="#N/A"/>
    <e v="#N/A"/>
    <e v="#N/A"/>
    <e v="#N/A"/>
    <e v="#N/A"/>
    <e v="#N/A"/>
    <e v="#N/A"/>
    <e v="#N/A"/>
    <x v="2"/>
    <e v="#N/A"/>
    <e v="#N/A"/>
    <e v="#N/A"/>
    <e v="#N/A"/>
    <x v="1"/>
    <e v="#N/A"/>
  </r>
  <r>
    <s v="USULUTAN"/>
    <x v="188"/>
    <x v="190"/>
    <e v="#N/A"/>
    <e v="#N/A"/>
    <e v="#N/A"/>
    <e v="#N/A"/>
    <e v="#N/A"/>
    <e v="#N/A"/>
    <e v="#N/A"/>
    <e v="#N/A"/>
    <e v="#N/A"/>
    <e v="#N/A"/>
    <e v="#N/A"/>
    <e v="#N/A"/>
    <e v="#N/A"/>
    <e v="#N/A"/>
    <e v="#N/A"/>
    <e v="#N/A"/>
    <x v="2"/>
    <e v="#N/A"/>
    <e v="#N/A"/>
    <e v="#N/A"/>
    <e v="#N/A"/>
    <x v="1"/>
    <e v="#N/A"/>
  </r>
  <r>
    <s v="USULUTAN"/>
    <x v="189"/>
    <x v="191"/>
    <n v="7"/>
    <n v="0"/>
    <n v="0"/>
    <n v="677"/>
    <n v="677"/>
    <n v="7"/>
    <n v="0"/>
    <n v="0"/>
    <n v="677"/>
    <n v="677"/>
    <n v="4"/>
    <n v="0"/>
    <n v="242"/>
    <n v="1"/>
    <n v="78"/>
    <n v="182"/>
    <x v="85"/>
    <s v="1117"/>
    <s v="1117"/>
    <s v="1117"/>
    <s v="1117"/>
    <x v="29"/>
    <n v="0"/>
  </r>
  <r>
    <s v="USULUTAN"/>
    <x v="190"/>
    <x v="192"/>
    <n v="1"/>
    <n v="0"/>
    <n v="0"/>
    <n v="19"/>
    <n v="19"/>
    <n v="1"/>
    <n v="0"/>
    <n v="0"/>
    <n v="19"/>
    <n v="19"/>
    <e v="#N/A"/>
    <e v="#N/A"/>
    <e v="#N/A"/>
    <e v="#N/A"/>
    <e v="#N/A"/>
    <e v="#N/A"/>
    <x v="86"/>
    <s v="1118"/>
    <s v="1118"/>
    <e v="#N/A"/>
    <e v="#N/A"/>
    <x v="1"/>
    <n v="0"/>
  </r>
  <r>
    <s v="USULUTAN"/>
    <x v="191"/>
    <x v="193"/>
    <e v="#N/A"/>
    <e v="#N/A"/>
    <e v="#N/A"/>
    <e v="#N/A"/>
    <e v="#N/A"/>
    <e v="#N/A"/>
    <e v="#N/A"/>
    <e v="#N/A"/>
    <e v="#N/A"/>
    <e v="#N/A"/>
    <e v="#N/A"/>
    <e v="#N/A"/>
    <e v="#N/A"/>
    <e v="#N/A"/>
    <e v="#N/A"/>
    <e v="#N/A"/>
    <x v="2"/>
    <e v="#N/A"/>
    <e v="#N/A"/>
    <e v="#N/A"/>
    <e v="#N/A"/>
    <x v="1"/>
    <e v="#N/A"/>
  </r>
  <r>
    <s v="USULUTAN"/>
    <x v="192"/>
    <x v="194"/>
    <e v="#N/A"/>
    <e v="#N/A"/>
    <e v="#N/A"/>
    <e v="#N/A"/>
    <e v="#N/A"/>
    <e v="#N/A"/>
    <e v="#N/A"/>
    <e v="#N/A"/>
    <e v="#N/A"/>
    <e v="#N/A"/>
    <e v="#N/A"/>
    <e v="#N/A"/>
    <e v="#N/A"/>
    <e v="#N/A"/>
    <e v="#N/A"/>
    <e v="#N/A"/>
    <x v="2"/>
    <e v="#N/A"/>
    <e v="#N/A"/>
    <e v="#N/A"/>
    <e v="#N/A"/>
    <x v="1"/>
    <e v="#N/A"/>
  </r>
  <r>
    <s v="USULUTAN"/>
    <x v="193"/>
    <x v="195"/>
    <e v="#N/A"/>
    <e v="#N/A"/>
    <e v="#N/A"/>
    <e v="#N/A"/>
    <e v="#N/A"/>
    <e v="#N/A"/>
    <e v="#N/A"/>
    <e v="#N/A"/>
    <e v="#N/A"/>
    <e v="#N/A"/>
    <e v="#N/A"/>
    <e v="#N/A"/>
    <e v="#N/A"/>
    <e v="#N/A"/>
    <e v="#N/A"/>
    <e v="#N/A"/>
    <x v="2"/>
    <e v="#N/A"/>
    <e v="#N/A"/>
    <e v="#N/A"/>
    <e v="#N/A"/>
    <x v="1"/>
    <e v="#N/A"/>
  </r>
  <r>
    <s v="USULUTAN"/>
    <x v="194"/>
    <x v="196"/>
    <n v="1"/>
    <n v="0"/>
    <n v="0"/>
    <n v="2"/>
    <n v="2"/>
    <n v="1"/>
    <n v="0"/>
    <n v="0"/>
    <n v="2"/>
    <n v="2"/>
    <e v="#N/A"/>
    <e v="#N/A"/>
    <e v="#N/A"/>
    <e v="#N/A"/>
    <e v="#N/A"/>
    <e v="#N/A"/>
    <x v="87"/>
    <s v="1122"/>
    <s v="1122"/>
    <e v="#N/A"/>
    <e v="#N/A"/>
    <x v="1"/>
    <n v="0"/>
  </r>
  <r>
    <s v="USULUTAN"/>
    <x v="195"/>
    <x v="197"/>
    <e v="#N/A"/>
    <e v="#N/A"/>
    <e v="#N/A"/>
    <e v="#N/A"/>
    <e v="#N/A"/>
    <e v="#N/A"/>
    <e v="#N/A"/>
    <e v="#N/A"/>
    <e v="#N/A"/>
    <e v="#N/A"/>
    <n v="21"/>
    <n v="29"/>
    <n v="526"/>
    <e v="#N/A"/>
    <e v="#N/A"/>
    <e v="#N/A"/>
    <x v="88"/>
    <e v="#N/A"/>
    <e v="#N/A"/>
    <s v="1123"/>
    <e v="#N/A"/>
    <x v="1"/>
    <e v="#N/A"/>
  </r>
  <r>
    <s v="SAN MIGUEL"/>
    <x v="196"/>
    <x v="198"/>
    <n v="1"/>
    <n v="0"/>
    <n v="0"/>
    <n v="5"/>
    <n v="5"/>
    <n v="1"/>
    <n v="0"/>
    <n v="0"/>
    <n v="5"/>
    <n v="5"/>
    <e v="#N/A"/>
    <e v="#N/A"/>
    <e v="#N/A"/>
    <e v="#N/A"/>
    <e v="#N/A"/>
    <e v="#N/A"/>
    <x v="89"/>
    <s v="1201"/>
    <s v="1201"/>
    <e v="#N/A"/>
    <e v="#N/A"/>
    <x v="30"/>
    <n v="0"/>
  </r>
  <r>
    <s v="SAN MIGUEL"/>
    <x v="197"/>
    <x v="199"/>
    <n v="1"/>
    <n v="0"/>
    <n v="0"/>
    <n v="2"/>
    <n v="2"/>
    <n v="2"/>
    <n v="7"/>
    <n v="0"/>
    <n v="2"/>
    <n v="2"/>
    <e v="#N/A"/>
    <e v="#N/A"/>
    <e v="#N/A"/>
    <e v="#N/A"/>
    <e v="#N/A"/>
    <e v="#N/A"/>
    <x v="90"/>
    <s v="1202"/>
    <s v="1202"/>
    <e v="#N/A"/>
    <e v="#N/A"/>
    <x v="1"/>
    <n v="0"/>
  </r>
  <r>
    <s v="SAN MIGUEL"/>
    <x v="198"/>
    <x v="200"/>
    <e v="#N/A"/>
    <e v="#N/A"/>
    <e v="#N/A"/>
    <e v="#N/A"/>
    <e v="#N/A"/>
    <e v="#N/A"/>
    <e v="#N/A"/>
    <e v="#N/A"/>
    <e v="#N/A"/>
    <e v="#N/A"/>
    <e v="#N/A"/>
    <e v="#N/A"/>
    <e v="#N/A"/>
    <e v="#N/A"/>
    <e v="#N/A"/>
    <e v="#N/A"/>
    <x v="2"/>
    <e v="#N/A"/>
    <e v="#N/A"/>
    <e v="#N/A"/>
    <e v="#N/A"/>
    <x v="1"/>
    <e v="#N/A"/>
  </r>
  <r>
    <s v="SAN MIGUEL"/>
    <x v="199"/>
    <x v="201"/>
    <e v="#N/A"/>
    <e v="#N/A"/>
    <e v="#N/A"/>
    <e v="#N/A"/>
    <e v="#N/A"/>
    <e v="#N/A"/>
    <e v="#N/A"/>
    <e v="#N/A"/>
    <e v="#N/A"/>
    <e v="#N/A"/>
    <e v="#N/A"/>
    <e v="#N/A"/>
    <e v="#N/A"/>
    <e v="#N/A"/>
    <e v="#N/A"/>
    <e v="#N/A"/>
    <x v="2"/>
    <e v="#N/A"/>
    <e v="#N/A"/>
    <e v="#N/A"/>
    <e v="#N/A"/>
    <x v="1"/>
    <e v="#N/A"/>
  </r>
  <r>
    <s v="SAN MIGUEL"/>
    <x v="200"/>
    <x v="202"/>
    <e v="#N/A"/>
    <e v="#N/A"/>
    <e v="#N/A"/>
    <e v="#N/A"/>
    <e v="#N/A"/>
    <e v="#N/A"/>
    <e v="#N/A"/>
    <e v="#N/A"/>
    <e v="#N/A"/>
    <e v="#N/A"/>
    <e v="#N/A"/>
    <e v="#N/A"/>
    <e v="#N/A"/>
    <e v="#N/A"/>
    <e v="#N/A"/>
    <e v="#N/A"/>
    <x v="2"/>
    <e v="#N/A"/>
    <e v="#N/A"/>
    <e v="#N/A"/>
    <e v="#N/A"/>
    <x v="1"/>
    <e v="#N/A"/>
  </r>
  <r>
    <s v="SAN MIGUEL"/>
    <x v="201"/>
    <x v="203"/>
    <n v="4"/>
    <n v="0"/>
    <n v="0"/>
    <n v="71"/>
    <n v="71"/>
    <n v="4"/>
    <n v="0"/>
    <n v="0"/>
    <n v="71"/>
    <n v="71"/>
    <n v="12"/>
    <n v="1"/>
    <n v="60"/>
    <e v="#N/A"/>
    <e v="#N/A"/>
    <e v="#N/A"/>
    <x v="91"/>
    <s v="1206"/>
    <s v="1206"/>
    <s v="1206"/>
    <e v="#N/A"/>
    <x v="31"/>
    <n v="0"/>
  </r>
  <r>
    <s v="SAN MIGUEL"/>
    <x v="202"/>
    <x v="204"/>
    <e v="#N/A"/>
    <e v="#N/A"/>
    <e v="#N/A"/>
    <e v="#N/A"/>
    <e v="#N/A"/>
    <e v="#N/A"/>
    <e v="#N/A"/>
    <e v="#N/A"/>
    <e v="#N/A"/>
    <e v="#N/A"/>
    <e v="#N/A"/>
    <e v="#N/A"/>
    <e v="#N/A"/>
    <e v="#N/A"/>
    <e v="#N/A"/>
    <e v="#N/A"/>
    <x v="2"/>
    <e v="#N/A"/>
    <e v="#N/A"/>
    <e v="#N/A"/>
    <e v="#N/A"/>
    <x v="32"/>
    <e v="#N/A"/>
  </r>
  <r>
    <s v="SAN MIGUEL"/>
    <x v="203"/>
    <x v="205"/>
    <e v="#N/A"/>
    <e v="#N/A"/>
    <e v="#N/A"/>
    <e v="#N/A"/>
    <e v="#N/A"/>
    <e v="#N/A"/>
    <e v="#N/A"/>
    <e v="#N/A"/>
    <e v="#N/A"/>
    <e v="#N/A"/>
    <e v="#N/A"/>
    <e v="#N/A"/>
    <e v="#N/A"/>
    <e v="#N/A"/>
    <e v="#N/A"/>
    <e v="#N/A"/>
    <x v="2"/>
    <e v="#N/A"/>
    <e v="#N/A"/>
    <e v="#N/A"/>
    <e v="#N/A"/>
    <x v="1"/>
    <e v="#N/A"/>
  </r>
  <r>
    <s v="SAN MIGUEL"/>
    <x v="204"/>
    <x v="206"/>
    <n v="1"/>
    <n v="0"/>
    <n v="0"/>
    <n v="1"/>
    <n v="1"/>
    <n v="1"/>
    <n v="0"/>
    <n v="0"/>
    <n v="1"/>
    <n v="1"/>
    <e v="#N/A"/>
    <e v="#N/A"/>
    <e v="#N/A"/>
    <e v="#N/A"/>
    <e v="#N/A"/>
    <e v="#N/A"/>
    <x v="92"/>
    <s v="1209"/>
    <s v="1209"/>
    <e v="#N/A"/>
    <e v="#N/A"/>
    <x v="33"/>
    <n v="0"/>
  </r>
  <r>
    <s v="SAN MIGUEL"/>
    <x v="205"/>
    <x v="207"/>
    <e v="#N/A"/>
    <e v="#N/A"/>
    <e v="#N/A"/>
    <e v="#N/A"/>
    <e v="#N/A"/>
    <e v="#N/A"/>
    <e v="#N/A"/>
    <e v="#N/A"/>
    <e v="#N/A"/>
    <e v="#N/A"/>
    <e v="#N/A"/>
    <e v="#N/A"/>
    <e v="#N/A"/>
    <e v="#N/A"/>
    <e v="#N/A"/>
    <e v="#N/A"/>
    <x v="2"/>
    <e v="#N/A"/>
    <e v="#N/A"/>
    <e v="#N/A"/>
    <e v="#N/A"/>
    <x v="1"/>
    <e v="#N/A"/>
  </r>
  <r>
    <s v="SAN MIGUEL"/>
    <x v="206"/>
    <x v="208"/>
    <e v="#N/A"/>
    <e v="#N/A"/>
    <e v="#N/A"/>
    <e v="#N/A"/>
    <e v="#N/A"/>
    <e v="#N/A"/>
    <e v="#N/A"/>
    <e v="#N/A"/>
    <e v="#N/A"/>
    <e v="#N/A"/>
    <e v="#N/A"/>
    <e v="#N/A"/>
    <e v="#N/A"/>
    <e v="#N/A"/>
    <e v="#N/A"/>
    <e v="#N/A"/>
    <x v="2"/>
    <e v="#N/A"/>
    <e v="#N/A"/>
    <e v="#N/A"/>
    <e v="#N/A"/>
    <x v="1"/>
    <e v="#N/A"/>
  </r>
  <r>
    <s v="SAN MIGUEL"/>
    <x v="207"/>
    <x v="209"/>
    <e v="#N/A"/>
    <e v="#N/A"/>
    <e v="#N/A"/>
    <e v="#N/A"/>
    <e v="#N/A"/>
    <e v="#N/A"/>
    <e v="#N/A"/>
    <e v="#N/A"/>
    <e v="#N/A"/>
    <e v="#N/A"/>
    <e v="#N/A"/>
    <e v="#N/A"/>
    <e v="#N/A"/>
    <e v="#N/A"/>
    <e v="#N/A"/>
    <e v="#N/A"/>
    <x v="2"/>
    <e v="#N/A"/>
    <e v="#N/A"/>
    <e v="#N/A"/>
    <e v="#N/A"/>
    <x v="1"/>
    <e v="#N/A"/>
  </r>
  <r>
    <s v="SAN MIGUEL"/>
    <x v="208"/>
    <x v="210"/>
    <e v="#N/A"/>
    <e v="#N/A"/>
    <e v="#N/A"/>
    <e v="#N/A"/>
    <e v="#N/A"/>
    <e v="#N/A"/>
    <e v="#N/A"/>
    <e v="#N/A"/>
    <e v="#N/A"/>
    <e v="#N/A"/>
    <e v="#N/A"/>
    <e v="#N/A"/>
    <e v="#N/A"/>
    <e v="#N/A"/>
    <e v="#N/A"/>
    <e v="#N/A"/>
    <x v="2"/>
    <e v="#N/A"/>
    <e v="#N/A"/>
    <e v="#N/A"/>
    <e v="#N/A"/>
    <x v="1"/>
    <e v="#N/A"/>
  </r>
  <r>
    <s v="SAN MIGUEL"/>
    <x v="209"/>
    <x v="211"/>
    <e v="#N/A"/>
    <e v="#N/A"/>
    <e v="#N/A"/>
    <e v="#N/A"/>
    <e v="#N/A"/>
    <e v="#N/A"/>
    <e v="#N/A"/>
    <e v="#N/A"/>
    <e v="#N/A"/>
    <e v="#N/A"/>
    <e v="#N/A"/>
    <e v="#N/A"/>
    <e v="#N/A"/>
    <e v="#N/A"/>
    <e v="#N/A"/>
    <e v="#N/A"/>
    <x v="2"/>
    <e v="#N/A"/>
    <e v="#N/A"/>
    <e v="#N/A"/>
    <e v="#N/A"/>
    <x v="1"/>
    <e v="#N/A"/>
  </r>
  <r>
    <s v="SAN MIGUEL"/>
    <x v="210"/>
    <x v="212"/>
    <e v="#N/A"/>
    <e v="#N/A"/>
    <e v="#N/A"/>
    <e v="#N/A"/>
    <e v="#N/A"/>
    <e v="#N/A"/>
    <e v="#N/A"/>
    <e v="#N/A"/>
    <e v="#N/A"/>
    <e v="#N/A"/>
    <e v="#N/A"/>
    <e v="#N/A"/>
    <e v="#N/A"/>
    <e v="#N/A"/>
    <e v="#N/A"/>
    <e v="#N/A"/>
    <x v="2"/>
    <e v="#N/A"/>
    <e v="#N/A"/>
    <e v="#N/A"/>
    <e v="#N/A"/>
    <x v="1"/>
    <e v="#N/A"/>
  </r>
  <r>
    <s v="SAN MIGUEL"/>
    <x v="211"/>
    <x v="213"/>
    <e v="#N/A"/>
    <e v="#N/A"/>
    <e v="#N/A"/>
    <e v="#N/A"/>
    <e v="#N/A"/>
    <e v="#N/A"/>
    <e v="#N/A"/>
    <e v="#N/A"/>
    <e v="#N/A"/>
    <e v="#N/A"/>
    <e v="#N/A"/>
    <e v="#N/A"/>
    <e v="#N/A"/>
    <e v="#N/A"/>
    <e v="#N/A"/>
    <e v="#N/A"/>
    <x v="2"/>
    <e v="#N/A"/>
    <e v="#N/A"/>
    <e v="#N/A"/>
    <e v="#N/A"/>
    <x v="1"/>
    <e v="#N/A"/>
  </r>
  <r>
    <s v="SAN MIGUEL"/>
    <x v="212"/>
    <x v="214"/>
    <n v="16"/>
    <n v="0"/>
    <n v="0"/>
    <n v="125"/>
    <n v="125"/>
    <n v="16"/>
    <n v="0"/>
    <n v="0"/>
    <n v="125"/>
    <n v="125"/>
    <n v="1"/>
    <n v="0"/>
    <n v="0"/>
    <e v="#N/A"/>
    <e v="#N/A"/>
    <e v="#N/A"/>
    <x v="93"/>
    <s v="1217"/>
    <s v="1217"/>
    <s v="1217"/>
    <e v="#N/A"/>
    <x v="34"/>
    <n v="0"/>
  </r>
  <r>
    <s v="SAN MIGUEL"/>
    <x v="213"/>
    <x v="215"/>
    <e v="#N/A"/>
    <e v="#N/A"/>
    <e v="#N/A"/>
    <e v="#N/A"/>
    <e v="#N/A"/>
    <e v="#N/A"/>
    <e v="#N/A"/>
    <e v="#N/A"/>
    <e v="#N/A"/>
    <e v="#N/A"/>
    <e v="#N/A"/>
    <e v="#N/A"/>
    <e v="#N/A"/>
    <e v="#N/A"/>
    <e v="#N/A"/>
    <e v="#N/A"/>
    <x v="2"/>
    <e v="#N/A"/>
    <e v="#N/A"/>
    <e v="#N/A"/>
    <e v="#N/A"/>
    <x v="1"/>
    <e v="#N/A"/>
  </r>
  <r>
    <s v="SAN MIGUEL"/>
    <x v="214"/>
    <x v="216"/>
    <e v="#N/A"/>
    <e v="#N/A"/>
    <e v="#N/A"/>
    <e v="#N/A"/>
    <e v="#N/A"/>
    <e v="#N/A"/>
    <e v="#N/A"/>
    <e v="#N/A"/>
    <e v="#N/A"/>
    <e v="#N/A"/>
    <e v="#N/A"/>
    <e v="#N/A"/>
    <e v="#N/A"/>
    <e v="#N/A"/>
    <e v="#N/A"/>
    <e v="#N/A"/>
    <x v="2"/>
    <e v="#N/A"/>
    <e v="#N/A"/>
    <e v="#N/A"/>
    <e v="#N/A"/>
    <x v="1"/>
    <e v="#N/A"/>
  </r>
  <r>
    <s v="SAN MIGUEL"/>
    <x v="215"/>
    <x v="217"/>
    <e v="#N/A"/>
    <e v="#N/A"/>
    <e v="#N/A"/>
    <e v="#N/A"/>
    <e v="#N/A"/>
    <e v="#N/A"/>
    <e v="#N/A"/>
    <e v="#N/A"/>
    <e v="#N/A"/>
    <e v="#N/A"/>
    <e v="#N/A"/>
    <e v="#N/A"/>
    <e v="#N/A"/>
    <e v="#N/A"/>
    <e v="#N/A"/>
    <e v="#N/A"/>
    <x v="2"/>
    <e v="#N/A"/>
    <e v="#N/A"/>
    <e v="#N/A"/>
    <e v="#N/A"/>
    <x v="1"/>
    <e v="#N/A"/>
  </r>
  <r>
    <s v="MORAZAN"/>
    <x v="216"/>
    <x v="218"/>
    <e v="#N/A"/>
    <e v="#N/A"/>
    <e v="#N/A"/>
    <e v="#N/A"/>
    <e v="#N/A"/>
    <e v="#N/A"/>
    <e v="#N/A"/>
    <e v="#N/A"/>
    <e v="#N/A"/>
    <e v="#N/A"/>
    <e v="#N/A"/>
    <e v="#N/A"/>
    <e v="#N/A"/>
    <e v="#N/A"/>
    <e v="#N/A"/>
    <e v="#N/A"/>
    <x v="2"/>
    <e v="#N/A"/>
    <e v="#N/A"/>
    <e v="#N/A"/>
    <e v="#N/A"/>
    <x v="1"/>
    <e v="#N/A"/>
  </r>
  <r>
    <s v="MORAZAN"/>
    <x v="217"/>
    <x v="219"/>
    <n v="1"/>
    <n v="0"/>
    <n v="0"/>
    <n v="33"/>
    <n v="33"/>
    <n v="1"/>
    <n v="0"/>
    <n v="0"/>
    <n v="33"/>
    <n v="33"/>
    <e v="#N/A"/>
    <e v="#N/A"/>
    <e v="#N/A"/>
    <e v="#N/A"/>
    <e v="#N/A"/>
    <e v="#N/A"/>
    <x v="94"/>
    <s v="1302"/>
    <s v="1302"/>
    <e v="#N/A"/>
    <e v="#N/A"/>
    <x v="1"/>
    <n v="0"/>
  </r>
  <r>
    <s v="MORAZAN"/>
    <x v="218"/>
    <x v="220"/>
    <e v="#N/A"/>
    <e v="#N/A"/>
    <e v="#N/A"/>
    <e v="#N/A"/>
    <e v="#N/A"/>
    <e v="#N/A"/>
    <e v="#N/A"/>
    <e v="#N/A"/>
    <e v="#N/A"/>
    <e v="#N/A"/>
    <e v="#N/A"/>
    <e v="#N/A"/>
    <e v="#N/A"/>
    <e v="#N/A"/>
    <e v="#N/A"/>
    <e v="#N/A"/>
    <x v="2"/>
    <e v="#N/A"/>
    <e v="#N/A"/>
    <e v="#N/A"/>
    <e v="#N/A"/>
    <x v="1"/>
    <e v="#N/A"/>
  </r>
  <r>
    <s v="MORAZAN"/>
    <x v="219"/>
    <x v="221"/>
    <e v="#N/A"/>
    <e v="#N/A"/>
    <e v="#N/A"/>
    <e v="#N/A"/>
    <e v="#N/A"/>
    <e v="#N/A"/>
    <e v="#N/A"/>
    <e v="#N/A"/>
    <e v="#N/A"/>
    <e v="#N/A"/>
    <e v="#N/A"/>
    <e v="#N/A"/>
    <e v="#N/A"/>
    <e v="#N/A"/>
    <e v="#N/A"/>
    <e v="#N/A"/>
    <x v="2"/>
    <e v="#N/A"/>
    <e v="#N/A"/>
    <e v="#N/A"/>
    <e v="#N/A"/>
    <x v="1"/>
    <e v="#N/A"/>
  </r>
  <r>
    <s v="MORAZAN"/>
    <x v="220"/>
    <x v="222"/>
    <e v="#N/A"/>
    <e v="#N/A"/>
    <e v="#N/A"/>
    <e v="#N/A"/>
    <e v="#N/A"/>
    <e v="#N/A"/>
    <e v="#N/A"/>
    <e v="#N/A"/>
    <e v="#N/A"/>
    <e v="#N/A"/>
    <e v="#N/A"/>
    <e v="#N/A"/>
    <e v="#N/A"/>
    <e v="#N/A"/>
    <e v="#N/A"/>
    <e v="#N/A"/>
    <x v="2"/>
    <e v="#N/A"/>
    <e v="#N/A"/>
    <e v="#N/A"/>
    <e v="#N/A"/>
    <x v="1"/>
    <e v="#N/A"/>
  </r>
  <r>
    <s v="MORAZAN"/>
    <x v="221"/>
    <x v="223"/>
    <n v="1"/>
    <n v="6"/>
    <n v="0"/>
    <n v="32"/>
    <n v="32"/>
    <n v="1"/>
    <n v="6"/>
    <n v="0"/>
    <n v="32"/>
    <n v="32"/>
    <e v="#N/A"/>
    <e v="#N/A"/>
    <e v="#N/A"/>
    <e v="#N/A"/>
    <e v="#N/A"/>
    <e v="#N/A"/>
    <x v="95"/>
    <s v="1306"/>
    <s v="1306"/>
    <e v="#N/A"/>
    <e v="#N/A"/>
    <x v="1"/>
    <n v="0"/>
  </r>
  <r>
    <s v="MORAZAN"/>
    <x v="118"/>
    <x v="224"/>
    <e v="#N/A"/>
    <e v="#N/A"/>
    <e v="#N/A"/>
    <e v="#N/A"/>
    <e v="#N/A"/>
    <e v="#N/A"/>
    <e v="#N/A"/>
    <e v="#N/A"/>
    <e v="#N/A"/>
    <e v="#N/A"/>
    <e v="#N/A"/>
    <e v="#N/A"/>
    <e v="#N/A"/>
    <e v="#N/A"/>
    <e v="#N/A"/>
    <e v="#N/A"/>
    <x v="2"/>
    <e v="#N/A"/>
    <e v="#N/A"/>
    <e v="#N/A"/>
    <e v="#N/A"/>
    <x v="1"/>
    <e v="#N/A"/>
  </r>
  <r>
    <s v="MORAZAN"/>
    <x v="222"/>
    <x v="225"/>
    <e v="#N/A"/>
    <e v="#N/A"/>
    <e v="#N/A"/>
    <e v="#N/A"/>
    <e v="#N/A"/>
    <e v="#N/A"/>
    <e v="#N/A"/>
    <e v="#N/A"/>
    <e v="#N/A"/>
    <e v="#N/A"/>
    <e v="#N/A"/>
    <e v="#N/A"/>
    <e v="#N/A"/>
    <e v="#N/A"/>
    <e v="#N/A"/>
    <e v="#N/A"/>
    <x v="2"/>
    <e v="#N/A"/>
    <e v="#N/A"/>
    <e v="#N/A"/>
    <e v="#N/A"/>
    <x v="1"/>
    <e v="#N/A"/>
  </r>
  <r>
    <s v="MORAZAN"/>
    <x v="223"/>
    <x v="226"/>
    <e v="#N/A"/>
    <e v="#N/A"/>
    <e v="#N/A"/>
    <e v="#N/A"/>
    <e v="#N/A"/>
    <e v="#N/A"/>
    <e v="#N/A"/>
    <e v="#N/A"/>
    <e v="#N/A"/>
    <e v="#N/A"/>
    <e v="#N/A"/>
    <e v="#N/A"/>
    <e v="#N/A"/>
    <e v="#N/A"/>
    <e v="#N/A"/>
    <e v="#N/A"/>
    <x v="2"/>
    <e v="#N/A"/>
    <e v="#N/A"/>
    <e v="#N/A"/>
    <e v="#N/A"/>
    <x v="1"/>
    <e v="#N/A"/>
  </r>
  <r>
    <s v="MORAZAN"/>
    <x v="224"/>
    <x v="227"/>
    <e v="#N/A"/>
    <e v="#N/A"/>
    <e v="#N/A"/>
    <e v="#N/A"/>
    <e v="#N/A"/>
    <e v="#N/A"/>
    <e v="#N/A"/>
    <e v="#N/A"/>
    <e v="#N/A"/>
    <e v="#N/A"/>
    <e v="#N/A"/>
    <e v="#N/A"/>
    <e v="#N/A"/>
    <e v="#N/A"/>
    <e v="#N/A"/>
    <e v="#N/A"/>
    <x v="2"/>
    <e v="#N/A"/>
    <e v="#N/A"/>
    <e v="#N/A"/>
    <e v="#N/A"/>
    <x v="1"/>
    <e v="#N/A"/>
  </r>
  <r>
    <s v="MORAZAN"/>
    <x v="225"/>
    <x v="228"/>
    <e v="#N/A"/>
    <e v="#N/A"/>
    <e v="#N/A"/>
    <e v="#N/A"/>
    <e v="#N/A"/>
    <e v="#N/A"/>
    <e v="#N/A"/>
    <e v="#N/A"/>
    <e v="#N/A"/>
    <e v="#N/A"/>
    <e v="#N/A"/>
    <e v="#N/A"/>
    <e v="#N/A"/>
    <e v="#N/A"/>
    <e v="#N/A"/>
    <e v="#N/A"/>
    <x v="2"/>
    <e v="#N/A"/>
    <e v="#N/A"/>
    <e v="#N/A"/>
    <e v="#N/A"/>
    <x v="1"/>
    <e v="#N/A"/>
  </r>
  <r>
    <s v="MORAZAN"/>
    <x v="226"/>
    <x v="229"/>
    <e v="#N/A"/>
    <e v="#N/A"/>
    <e v="#N/A"/>
    <e v="#N/A"/>
    <e v="#N/A"/>
    <e v="#N/A"/>
    <e v="#N/A"/>
    <e v="#N/A"/>
    <e v="#N/A"/>
    <e v="#N/A"/>
    <e v="#N/A"/>
    <e v="#N/A"/>
    <e v="#N/A"/>
    <e v="#N/A"/>
    <e v="#N/A"/>
    <e v="#N/A"/>
    <x v="2"/>
    <e v="#N/A"/>
    <e v="#N/A"/>
    <e v="#N/A"/>
    <e v="#N/A"/>
    <x v="1"/>
    <e v="#N/A"/>
  </r>
  <r>
    <s v="MORAZAN"/>
    <x v="227"/>
    <x v="230"/>
    <e v="#N/A"/>
    <e v="#N/A"/>
    <e v="#N/A"/>
    <e v="#N/A"/>
    <e v="#N/A"/>
    <e v="#N/A"/>
    <e v="#N/A"/>
    <e v="#N/A"/>
    <e v="#N/A"/>
    <e v="#N/A"/>
    <e v="#N/A"/>
    <e v="#N/A"/>
    <e v="#N/A"/>
    <e v="#N/A"/>
    <e v="#N/A"/>
    <e v="#N/A"/>
    <x v="2"/>
    <e v="#N/A"/>
    <e v="#N/A"/>
    <e v="#N/A"/>
    <e v="#N/A"/>
    <x v="1"/>
    <e v="#N/A"/>
  </r>
  <r>
    <s v="MORAZAN"/>
    <x v="228"/>
    <x v="231"/>
    <e v="#N/A"/>
    <e v="#N/A"/>
    <e v="#N/A"/>
    <e v="#N/A"/>
    <e v="#N/A"/>
    <e v="#N/A"/>
    <e v="#N/A"/>
    <e v="#N/A"/>
    <e v="#N/A"/>
    <e v="#N/A"/>
    <e v="#N/A"/>
    <e v="#N/A"/>
    <e v="#N/A"/>
    <e v="#N/A"/>
    <e v="#N/A"/>
    <e v="#N/A"/>
    <x v="2"/>
    <e v="#N/A"/>
    <e v="#N/A"/>
    <e v="#N/A"/>
    <e v="#N/A"/>
    <x v="1"/>
    <e v="#N/A"/>
  </r>
  <r>
    <s v="MORAZAN"/>
    <x v="229"/>
    <x v="232"/>
    <e v="#N/A"/>
    <e v="#N/A"/>
    <e v="#N/A"/>
    <e v="#N/A"/>
    <e v="#N/A"/>
    <e v="#N/A"/>
    <e v="#N/A"/>
    <e v="#N/A"/>
    <e v="#N/A"/>
    <e v="#N/A"/>
    <e v="#N/A"/>
    <e v="#N/A"/>
    <e v="#N/A"/>
    <e v="#N/A"/>
    <e v="#N/A"/>
    <e v="#N/A"/>
    <x v="2"/>
    <e v="#N/A"/>
    <e v="#N/A"/>
    <e v="#N/A"/>
    <e v="#N/A"/>
    <x v="1"/>
    <e v="#N/A"/>
  </r>
  <r>
    <s v="MORAZAN"/>
    <x v="230"/>
    <x v="233"/>
    <e v="#N/A"/>
    <e v="#N/A"/>
    <e v="#N/A"/>
    <e v="#N/A"/>
    <e v="#N/A"/>
    <e v="#N/A"/>
    <e v="#N/A"/>
    <e v="#N/A"/>
    <e v="#N/A"/>
    <e v="#N/A"/>
    <e v="#N/A"/>
    <e v="#N/A"/>
    <e v="#N/A"/>
    <e v="#N/A"/>
    <e v="#N/A"/>
    <e v="#N/A"/>
    <x v="2"/>
    <e v="#N/A"/>
    <e v="#N/A"/>
    <e v="#N/A"/>
    <e v="#N/A"/>
    <x v="1"/>
    <e v="#N/A"/>
  </r>
  <r>
    <s v="MORAZAN"/>
    <x v="231"/>
    <x v="234"/>
    <e v="#N/A"/>
    <e v="#N/A"/>
    <e v="#N/A"/>
    <e v="#N/A"/>
    <e v="#N/A"/>
    <e v="#N/A"/>
    <e v="#N/A"/>
    <e v="#N/A"/>
    <e v="#N/A"/>
    <e v="#N/A"/>
    <e v="#N/A"/>
    <e v="#N/A"/>
    <e v="#N/A"/>
    <e v="#N/A"/>
    <e v="#N/A"/>
    <e v="#N/A"/>
    <x v="2"/>
    <e v="#N/A"/>
    <e v="#N/A"/>
    <e v="#N/A"/>
    <e v="#N/A"/>
    <x v="1"/>
    <e v="#N/A"/>
  </r>
  <r>
    <s v="MORAZAN"/>
    <x v="62"/>
    <x v="235"/>
    <e v="#N/A"/>
    <e v="#N/A"/>
    <e v="#N/A"/>
    <e v="#N/A"/>
    <e v="#N/A"/>
    <e v="#N/A"/>
    <e v="#N/A"/>
    <e v="#N/A"/>
    <e v="#N/A"/>
    <e v="#N/A"/>
    <e v="#N/A"/>
    <e v="#N/A"/>
    <e v="#N/A"/>
    <e v="#N/A"/>
    <e v="#N/A"/>
    <e v="#N/A"/>
    <x v="2"/>
    <e v="#N/A"/>
    <e v="#N/A"/>
    <e v="#N/A"/>
    <e v="#N/A"/>
    <x v="1"/>
    <e v="#N/A"/>
  </r>
  <r>
    <s v="MORAZAN"/>
    <x v="232"/>
    <x v="236"/>
    <e v="#N/A"/>
    <e v="#N/A"/>
    <e v="#N/A"/>
    <e v="#N/A"/>
    <e v="#N/A"/>
    <e v="#N/A"/>
    <e v="#N/A"/>
    <e v="#N/A"/>
    <e v="#N/A"/>
    <e v="#N/A"/>
    <e v="#N/A"/>
    <e v="#N/A"/>
    <e v="#N/A"/>
    <e v="#N/A"/>
    <e v="#N/A"/>
    <e v="#N/A"/>
    <x v="2"/>
    <e v="#N/A"/>
    <e v="#N/A"/>
    <e v="#N/A"/>
    <e v="#N/A"/>
    <x v="1"/>
    <e v="#N/A"/>
  </r>
  <r>
    <s v="MORAZAN"/>
    <x v="156"/>
    <x v="237"/>
    <e v="#N/A"/>
    <e v="#N/A"/>
    <e v="#N/A"/>
    <e v="#N/A"/>
    <e v="#N/A"/>
    <e v="#N/A"/>
    <e v="#N/A"/>
    <e v="#N/A"/>
    <e v="#N/A"/>
    <e v="#N/A"/>
    <e v="#N/A"/>
    <e v="#N/A"/>
    <e v="#N/A"/>
    <e v="#N/A"/>
    <e v="#N/A"/>
    <e v="#N/A"/>
    <x v="2"/>
    <e v="#N/A"/>
    <e v="#N/A"/>
    <e v="#N/A"/>
    <e v="#N/A"/>
    <x v="1"/>
    <e v="#N/A"/>
  </r>
  <r>
    <s v="MORAZAN"/>
    <x v="233"/>
    <x v="238"/>
    <e v="#N/A"/>
    <e v="#N/A"/>
    <e v="#N/A"/>
    <e v="#N/A"/>
    <e v="#N/A"/>
    <e v="#N/A"/>
    <e v="#N/A"/>
    <e v="#N/A"/>
    <e v="#N/A"/>
    <e v="#N/A"/>
    <e v="#N/A"/>
    <e v="#N/A"/>
    <e v="#N/A"/>
    <e v="#N/A"/>
    <e v="#N/A"/>
    <e v="#N/A"/>
    <x v="2"/>
    <e v="#N/A"/>
    <e v="#N/A"/>
    <e v="#N/A"/>
    <e v="#N/A"/>
    <x v="1"/>
    <e v="#N/A"/>
  </r>
  <r>
    <s v="MORAZAN"/>
    <x v="234"/>
    <x v="239"/>
    <e v="#N/A"/>
    <e v="#N/A"/>
    <e v="#N/A"/>
    <e v="#N/A"/>
    <e v="#N/A"/>
    <e v="#N/A"/>
    <e v="#N/A"/>
    <e v="#N/A"/>
    <e v="#N/A"/>
    <e v="#N/A"/>
    <e v="#N/A"/>
    <e v="#N/A"/>
    <e v="#N/A"/>
    <e v="#N/A"/>
    <e v="#N/A"/>
    <e v="#N/A"/>
    <x v="2"/>
    <e v="#N/A"/>
    <e v="#N/A"/>
    <e v="#N/A"/>
    <e v="#N/A"/>
    <x v="1"/>
    <e v="#N/A"/>
  </r>
  <r>
    <s v="MORAZAN"/>
    <x v="235"/>
    <x v="240"/>
    <e v="#N/A"/>
    <e v="#N/A"/>
    <e v="#N/A"/>
    <e v="#N/A"/>
    <e v="#N/A"/>
    <e v="#N/A"/>
    <e v="#N/A"/>
    <e v="#N/A"/>
    <e v="#N/A"/>
    <e v="#N/A"/>
    <e v="#N/A"/>
    <e v="#N/A"/>
    <e v="#N/A"/>
    <e v="#N/A"/>
    <e v="#N/A"/>
    <e v="#N/A"/>
    <x v="2"/>
    <e v="#N/A"/>
    <e v="#N/A"/>
    <e v="#N/A"/>
    <e v="#N/A"/>
    <x v="1"/>
    <e v="#N/A"/>
  </r>
  <r>
    <s v="MORAZAN"/>
    <x v="236"/>
    <x v="241"/>
    <e v="#N/A"/>
    <e v="#N/A"/>
    <e v="#N/A"/>
    <e v="#N/A"/>
    <e v="#N/A"/>
    <e v="#N/A"/>
    <e v="#N/A"/>
    <e v="#N/A"/>
    <e v="#N/A"/>
    <e v="#N/A"/>
    <e v="#N/A"/>
    <e v="#N/A"/>
    <e v="#N/A"/>
    <e v="#N/A"/>
    <e v="#N/A"/>
    <e v="#N/A"/>
    <x v="2"/>
    <e v="#N/A"/>
    <e v="#N/A"/>
    <e v="#N/A"/>
    <e v="#N/A"/>
    <x v="1"/>
    <e v="#N/A"/>
  </r>
  <r>
    <s v="MORAZAN"/>
    <x v="237"/>
    <x v="242"/>
    <e v="#N/A"/>
    <e v="#N/A"/>
    <e v="#N/A"/>
    <e v="#N/A"/>
    <e v="#N/A"/>
    <e v="#N/A"/>
    <e v="#N/A"/>
    <e v="#N/A"/>
    <e v="#N/A"/>
    <e v="#N/A"/>
    <e v="#N/A"/>
    <e v="#N/A"/>
    <e v="#N/A"/>
    <e v="#N/A"/>
    <e v="#N/A"/>
    <e v="#N/A"/>
    <x v="2"/>
    <e v="#N/A"/>
    <e v="#N/A"/>
    <e v="#N/A"/>
    <e v="#N/A"/>
    <x v="1"/>
    <e v="#N/A"/>
  </r>
  <r>
    <s v="MORAZAN"/>
    <x v="238"/>
    <x v="243"/>
    <e v="#N/A"/>
    <e v="#N/A"/>
    <e v="#N/A"/>
    <e v="#N/A"/>
    <e v="#N/A"/>
    <e v="#N/A"/>
    <e v="#N/A"/>
    <e v="#N/A"/>
    <e v="#N/A"/>
    <e v="#N/A"/>
    <e v="#N/A"/>
    <e v="#N/A"/>
    <e v="#N/A"/>
    <e v="#N/A"/>
    <e v="#N/A"/>
    <e v="#N/A"/>
    <x v="2"/>
    <e v="#N/A"/>
    <e v="#N/A"/>
    <e v="#N/A"/>
    <e v="#N/A"/>
    <x v="1"/>
    <e v="#N/A"/>
  </r>
  <r>
    <s v="LA UNION"/>
    <x v="239"/>
    <x v="244"/>
    <e v="#N/A"/>
    <e v="#N/A"/>
    <e v="#N/A"/>
    <e v="#N/A"/>
    <e v="#N/A"/>
    <e v="#N/A"/>
    <e v="#N/A"/>
    <e v="#N/A"/>
    <e v="#N/A"/>
    <e v="#N/A"/>
    <e v="#N/A"/>
    <e v="#N/A"/>
    <e v="#N/A"/>
    <e v="#N/A"/>
    <e v="#N/A"/>
    <e v="#N/A"/>
    <x v="2"/>
    <e v="#N/A"/>
    <e v="#N/A"/>
    <e v="#N/A"/>
    <e v="#N/A"/>
    <x v="1"/>
    <e v="#N/A"/>
  </r>
  <r>
    <s v="LA UNION"/>
    <x v="240"/>
    <x v="245"/>
    <e v="#N/A"/>
    <e v="#N/A"/>
    <e v="#N/A"/>
    <e v="#N/A"/>
    <e v="#N/A"/>
    <e v="#N/A"/>
    <e v="#N/A"/>
    <e v="#N/A"/>
    <e v="#N/A"/>
    <e v="#N/A"/>
    <e v="#N/A"/>
    <e v="#N/A"/>
    <e v="#N/A"/>
    <e v="#N/A"/>
    <e v="#N/A"/>
    <e v="#N/A"/>
    <x v="2"/>
    <e v="#N/A"/>
    <e v="#N/A"/>
    <e v="#N/A"/>
    <e v="#N/A"/>
    <x v="1"/>
    <e v="#N/A"/>
  </r>
  <r>
    <s v="LA UNION"/>
    <x v="241"/>
    <x v="246"/>
    <e v="#N/A"/>
    <e v="#N/A"/>
    <e v="#N/A"/>
    <e v="#N/A"/>
    <e v="#N/A"/>
    <e v="#N/A"/>
    <e v="#N/A"/>
    <e v="#N/A"/>
    <e v="#N/A"/>
    <e v="#N/A"/>
    <e v="#N/A"/>
    <e v="#N/A"/>
    <e v="#N/A"/>
    <e v="#N/A"/>
    <e v="#N/A"/>
    <e v="#N/A"/>
    <x v="2"/>
    <e v="#N/A"/>
    <e v="#N/A"/>
    <e v="#N/A"/>
    <e v="#N/A"/>
    <x v="35"/>
    <e v="#N/A"/>
  </r>
  <r>
    <s v="LA UNION"/>
    <x v="242"/>
    <x v="247"/>
    <n v="1"/>
    <n v="0"/>
    <n v="0"/>
    <n v="1"/>
    <n v="1"/>
    <n v="1"/>
    <n v="0"/>
    <n v="0"/>
    <n v="1"/>
    <n v="1"/>
    <e v="#N/A"/>
    <e v="#N/A"/>
    <e v="#N/A"/>
    <e v="#N/A"/>
    <e v="#N/A"/>
    <e v="#N/A"/>
    <x v="96"/>
    <s v="1404"/>
    <s v="1404"/>
    <e v="#N/A"/>
    <e v="#N/A"/>
    <x v="36"/>
    <n v="0"/>
  </r>
  <r>
    <s v="LA UNION"/>
    <x v="117"/>
    <x v="248"/>
    <e v="#N/A"/>
    <e v="#N/A"/>
    <e v="#N/A"/>
    <e v="#N/A"/>
    <e v="#N/A"/>
    <e v="#N/A"/>
    <e v="#N/A"/>
    <e v="#N/A"/>
    <e v="#N/A"/>
    <e v="#N/A"/>
    <e v="#N/A"/>
    <e v="#N/A"/>
    <e v="#N/A"/>
    <e v="#N/A"/>
    <e v="#N/A"/>
    <e v="#N/A"/>
    <x v="2"/>
    <e v="#N/A"/>
    <e v="#N/A"/>
    <e v="#N/A"/>
    <e v="#N/A"/>
    <x v="1"/>
    <e v="#N/A"/>
  </r>
  <r>
    <s v="LA UNION"/>
    <x v="243"/>
    <x v="249"/>
    <e v="#N/A"/>
    <e v="#N/A"/>
    <e v="#N/A"/>
    <e v="#N/A"/>
    <e v="#N/A"/>
    <e v="#N/A"/>
    <e v="#N/A"/>
    <e v="#N/A"/>
    <e v="#N/A"/>
    <e v="#N/A"/>
    <e v="#N/A"/>
    <e v="#N/A"/>
    <e v="#N/A"/>
    <e v="#N/A"/>
    <e v="#N/A"/>
    <e v="#N/A"/>
    <x v="2"/>
    <e v="#N/A"/>
    <e v="#N/A"/>
    <e v="#N/A"/>
    <e v="#N/A"/>
    <x v="1"/>
    <e v="#N/A"/>
  </r>
  <r>
    <s v="LA UNION"/>
    <x v="244"/>
    <x v="250"/>
    <e v="#N/A"/>
    <e v="#N/A"/>
    <e v="#N/A"/>
    <e v="#N/A"/>
    <e v="#N/A"/>
    <e v="#N/A"/>
    <e v="#N/A"/>
    <e v="#N/A"/>
    <e v="#N/A"/>
    <e v="#N/A"/>
    <e v="#N/A"/>
    <e v="#N/A"/>
    <e v="#N/A"/>
    <e v="#N/A"/>
    <e v="#N/A"/>
    <e v="#N/A"/>
    <x v="2"/>
    <e v="#N/A"/>
    <e v="#N/A"/>
    <e v="#N/A"/>
    <e v="#N/A"/>
    <x v="1"/>
    <e v="#N/A"/>
  </r>
  <r>
    <s v="LA UNION"/>
    <x v="245"/>
    <x v="251"/>
    <n v="1"/>
    <n v="0"/>
    <n v="0"/>
    <n v="46"/>
    <n v="46"/>
    <n v="1"/>
    <n v="0"/>
    <n v="0"/>
    <n v="46"/>
    <n v="46"/>
    <e v="#N/A"/>
    <e v="#N/A"/>
    <e v="#N/A"/>
    <e v="#N/A"/>
    <e v="#N/A"/>
    <e v="#N/A"/>
    <x v="97"/>
    <s v="1408"/>
    <s v="1408"/>
    <e v="#N/A"/>
    <e v="#N/A"/>
    <x v="37"/>
    <n v="0"/>
  </r>
  <r>
    <s v="LA UNION"/>
    <x v="246"/>
    <x v="252"/>
    <e v="#N/A"/>
    <e v="#N/A"/>
    <e v="#N/A"/>
    <e v="#N/A"/>
    <e v="#N/A"/>
    <e v="#N/A"/>
    <e v="#N/A"/>
    <e v="#N/A"/>
    <e v="#N/A"/>
    <e v="#N/A"/>
    <e v="#N/A"/>
    <e v="#N/A"/>
    <e v="#N/A"/>
    <e v="#N/A"/>
    <e v="#N/A"/>
    <e v="#N/A"/>
    <x v="2"/>
    <e v="#N/A"/>
    <e v="#N/A"/>
    <e v="#N/A"/>
    <e v="#N/A"/>
    <x v="38"/>
    <e v="#N/A"/>
  </r>
  <r>
    <s v="LA UNION"/>
    <x v="247"/>
    <x v="253"/>
    <e v="#N/A"/>
    <e v="#N/A"/>
    <e v="#N/A"/>
    <e v="#N/A"/>
    <e v="#N/A"/>
    <e v="#N/A"/>
    <e v="#N/A"/>
    <e v="#N/A"/>
    <e v="#N/A"/>
    <e v="#N/A"/>
    <e v="#N/A"/>
    <e v="#N/A"/>
    <e v="#N/A"/>
    <e v="#N/A"/>
    <e v="#N/A"/>
    <e v="#N/A"/>
    <x v="2"/>
    <e v="#N/A"/>
    <e v="#N/A"/>
    <e v="#N/A"/>
    <e v="#N/A"/>
    <x v="1"/>
    <e v="#N/A"/>
  </r>
  <r>
    <s v="LA UNION"/>
    <x v="248"/>
    <x v="254"/>
    <e v="#N/A"/>
    <e v="#N/A"/>
    <e v="#N/A"/>
    <e v="#N/A"/>
    <e v="#N/A"/>
    <e v="#N/A"/>
    <e v="#N/A"/>
    <e v="#N/A"/>
    <e v="#N/A"/>
    <e v="#N/A"/>
    <e v="#N/A"/>
    <e v="#N/A"/>
    <e v="#N/A"/>
    <e v="#N/A"/>
    <e v="#N/A"/>
    <e v="#N/A"/>
    <x v="2"/>
    <e v="#N/A"/>
    <e v="#N/A"/>
    <e v="#N/A"/>
    <e v="#N/A"/>
    <x v="1"/>
    <e v="#N/A"/>
  </r>
  <r>
    <s v="LA UNION"/>
    <x v="249"/>
    <x v="255"/>
    <e v="#N/A"/>
    <e v="#N/A"/>
    <e v="#N/A"/>
    <e v="#N/A"/>
    <e v="#N/A"/>
    <e v="#N/A"/>
    <e v="#N/A"/>
    <e v="#N/A"/>
    <e v="#N/A"/>
    <e v="#N/A"/>
    <e v="#N/A"/>
    <e v="#N/A"/>
    <e v="#N/A"/>
    <e v="#N/A"/>
    <e v="#N/A"/>
    <e v="#N/A"/>
    <x v="2"/>
    <e v="#N/A"/>
    <e v="#N/A"/>
    <e v="#N/A"/>
    <e v="#N/A"/>
    <x v="39"/>
    <e v="#N/A"/>
  </r>
  <r>
    <s v="LA UNION"/>
    <x v="250"/>
    <x v="256"/>
    <e v="#N/A"/>
    <e v="#N/A"/>
    <e v="#N/A"/>
    <e v="#N/A"/>
    <e v="#N/A"/>
    <e v="#N/A"/>
    <e v="#N/A"/>
    <e v="#N/A"/>
    <e v="#N/A"/>
    <e v="#N/A"/>
    <e v="#N/A"/>
    <e v="#N/A"/>
    <e v="#N/A"/>
    <e v="#N/A"/>
    <e v="#N/A"/>
    <e v="#N/A"/>
    <x v="2"/>
    <e v="#N/A"/>
    <e v="#N/A"/>
    <e v="#N/A"/>
    <e v="#N/A"/>
    <x v="40"/>
    <e v="#N/A"/>
  </r>
  <r>
    <s v="LA UNION"/>
    <x v="251"/>
    <x v="257"/>
    <e v="#N/A"/>
    <e v="#N/A"/>
    <e v="#N/A"/>
    <e v="#N/A"/>
    <e v="#N/A"/>
    <e v="#N/A"/>
    <e v="#N/A"/>
    <e v="#N/A"/>
    <e v="#N/A"/>
    <e v="#N/A"/>
    <e v="#N/A"/>
    <e v="#N/A"/>
    <e v="#N/A"/>
    <e v="#N/A"/>
    <e v="#N/A"/>
    <e v="#N/A"/>
    <x v="2"/>
    <e v="#N/A"/>
    <e v="#N/A"/>
    <e v="#N/A"/>
    <e v="#N/A"/>
    <x v="41"/>
    <e v="#N/A"/>
  </r>
  <r>
    <s v="LA UNION"/>
    <x v="252"/>
    <x v="258"/>
    <e v="#N/A"/>
    <e v="#N/A"/>
    <e v="#N/A"/>
    <e v="#N/A"/>
    <e v="#N/A"/>
    <e v="#N/A"/>
    <e v="#N/A"/>
    <e v="#N/A"/>
    <e v="#N/A"/>
    <e v="#N/A"/>
    <e v="#N/A"/>
    <e v="#N/A"/>
    <e v="#N/A"/>
    <e v="#N/A"/>
    <e v="#N/A"/>
    <e v="#N/A"/>
    <x v="2"/>
    <e v="#N/A"/>
    <e v="#N/A"/>
    <e v="#N/A"/>
    <e v="#N/A"/>
    <x v="42"/>
    <e v="#N/A"/>
  </r>
  <r>
    <s v="LA UNION"/>
    <x v="253"/>
    <x v="259"/>
    <e v="#N/A"/>
    <e v="#N/A"/>
    <e v="#N/A"/>
    <e v="#N/A"/>
    <e v="#N/A"/>
    <e v="#N/A"/>
    <e v="#N/A"/>
    <e v="#N/A"/>
    <e v="#N/A"/>
    <e v="#N/A"/>
    <e v="#N/A"/>
    <e v="#N/A"/>
    <e v="#N/A"/>
    <e v="#N/A"/>
    <e v="#N/A"/>
    <e v="#N/A"/>
    <x v="2"/>
    <e v="#N/A"/>
    <e v="#N/A"/>
    <e v="#N/A"/>
    <e v="#N/A"/>
    <x v="1"/>
    <e v="#N/A"/>
  </r>
  <r>
    <s v="LA UNION"/>
    <x v="254"/>
    <x v="260"/>
    <e v="#N/A"/>
    <e v="#N/A"/>
    <e v="#N/A"/>
    <e v="#N/A"/>
    <e v="#N/A"/>
    <e v="#N/A"/>
    <e v="#N/A"/>
    <e v="#N/A"/>
    <e v="#N/A"/>
    <e v="#N/A"/>
    <e v="#N/A"/>
    <e v="#N/A"/>
    <e v="#N/A"/>
    <e v="#N/A"/>
    <e v="#N/A"/>
    <e v="#N/A"/>
    <x v="2"/>
    <e v="#N/A"/>
    <e v="#N/A"/>
    <e v="#N/A"/>
    <e v="#N/A"/>
    <x v="1"/>
    <e v="#N/A"/>
  </r>
  <r>
    <s v="LA UNION"/>
    <x v="255"/>
    <x v="261"/>
    <n v="1"/>
    <n v="0"/>
    <n v="0"/>
    <n v="4"/>
    <n v="4"/>
    <n v="1"/>
    <n v="0"/>
    <n v="0"/>
    <n v="4"/>
    <n v="4"/>
    <e v="#N/A"/>
    <e v="#N/A"/>
    <e v="#N/A"/>
    <e v="#N/A"/>
    <e v="#N/A"/>
    <e v="#N/A"/>
    <x v="98"/>
    <s v="1418"/>
    <s v="1418"/>
    <e v="#N/A"/>
    <e v="#N/A"/>
    <x v="43"/>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3" minRefreshableVersion="3" showCalcMbrs="0" useAutoFormatting="1" itemPrintTitles="1" createdVersion="3" indent="0" outline="1" outlineData="1" multipleFieldFilters="0">
  <location ref="A9:D82" firstHeaderRow="1" firstDataRow="2" firstDataCol="1" rowPageCount="7" colPageCount="1"/>
  <pivotFields count="26">
    <pivotField showAll="0"/>
    <pivotField axis="axisRow" showAll="0">
      <items count="258">
        <item x="25"/>
        <item x="41"/>
        <item x="96"/>
        <item x="0"/>
        <item x="173"/>
        <item x="239"/>
        <item x="74"/>
        <item x="1"/>
        <item x="161"/>
        <item x="97"/>
        <item x="216"/>
        <item x="42"/>
        <item x="26"/>
        <item x="2"/>
        <item x="98"/>
        <item x="43"/>
        <item x="174"/>
        <item x="240"/>
        <item x="217"/>
        <item x="175"/>
        <item x="27"/>
        <item x="67"/>
        <item x="115"/>
        <item x="12"/>
        <item x="196"/>
        <item x="47"/>
        <item x="14"/>
        <item x="199"/>
        <item x="219"/>
        <item x="78"/>
        <item x="200"/>
        <item x="201"/>
        <item x="152"/>
        <item x="44"/>
        <item x="75"/>
        <item x="197"/>
        <item x="114"/>
        <item x="13"/>
        <item x="116"/>
        <item x="76"/>
        <item x="198"/>
        <item x="45"/>
        <item x="77"/>
        <item x="176"/>
        <item x="3"/>
        <item x="241"/>
        <item x="46"/>
        <item x="242"/>
        <item x="218"/>
        <item x="28"/>
        <item x="99"/>
        <item x="131"/>
        <item x="220"/>
        <item x="160"/>
        <item x="48"/>
        <item x="117"/>
        <item x="49"/>
        <item x="15"/>
        <item x="221"/>
        <item x="100"/>
        <item x="50"/>
        <item x="16"/>
        <item x="4"/>
        <item x="118"/>
        <item x="243"/>
        <item x="202"/>
        <item x="177"/>
        <item x="178"/>
        <item x="179"/>
        <item x="153"/>
        <item x="162"/>
        <item x="222"/>
        <item x="223"/>
        <item x="5"/>
        <item x="101"/>
        <item x="79"/>
        <item x="154"/>
        <item x="102"/>
        <item x="244"/>
        <item x="30"/>
        <item x="80"/>
        <item x="132"/>
        <item x="81"/>
        <item x="180"/>
        <item x="224"/>
        <item x="225"/>
        <item x="226"/>
        <item x="31"/>
        <item x="181"/>
        <item x="182"/>
        <item x="6"/>
        <item x="155"/>
        <item x="51"/>
        <item x="82"/>
        <item x="52"/>
        <item x="53"/>
        <item x="245"/>
        <item x="68"/>
        <item x="54"/>
        <item x="246"/>
        <item x="203"/>
        <item x="227"/>
        <item x="17"/>
        <item x="228"/>
        <item x="247"/>
        <item x="103"/>
        <item x="133"/>
        <item x="183"/>
        <item x="18"/>
        <item x="204"/>
        <item x="119"/>
        <item x="32"/>
        <item x="33"/>
        <item x="104"/>
        <item x="55"/>
        <item x="56"/>
        <item x="248"/>
        <item x="184"/>
        <item x="205"/>
        <item x="57"/>
        <item x="83"/>
        <item x="206"/>
        <item x="58"/>
        <item x="134"/>
        <item x="120"/>
        <item x="229"/>
        <item x="185"/>
        <item x="105"/>
        <item x="135"/>
        <item x="249"/>
        <item x="230"/>
        <item x="250"/>
        <item x="59"/>
        <item x="186"/>
        <item x="207"/>
        <item x="85"/>
        <item x="106"/>
        <item x="86"/>
        <item x="34"/>
        <item x="187"/>
        <item x="251"/>
        <item x="208"/>
        <item x="60"/>
        <item x="35"/>
        <item x="61"/>
        <item x="136"/>
        <item x="19"/>
        <item x="121"/>
        <item x="188"/>
        <item x="231"/>
        <item x="163"/>
        <item x="122"/>
        <item x="189"/>
        <item x="137"/>
        <item x="166"/>
        <item x="62"/>
        <item x="138"/>
        <item x="232"/>
        <item x="191"/>
        <item x="63"/>
        <item x="7"/>
        <item x="64"/>
        <item x="209"/>
        <item x="65"/>
        <item x="167"/>
        <item x="156"/>
        <item x="66"/>
        <item x="210"/>
        <item x="252"/>
        <item x="123"/>
        <item x="87"/>
        <item x="139"/>
        <item x="88"/>
        <item x="140"/>
        <item x="141"/>
        <item x="36"/>
        <item x="8"/>
        <item x="211"/>
        <item x="69"/>
        <item x="151"/>
        <item x="142"/>
        <item x="107"/>
        <item x="108"/>
        <item x="89"/>
        <item x="212"/>
        <item x="70"/>
        <item x="143"/>
        <item x="90"/>
        <item x="144"/>
        <item x="145"/>
        <item x="124"/>
        <item x="9"/>
        <item x="71"/>
        <item x="125"/>
        <item x="146"/>
        <item x="213"/>
        <item x="126"/>
        <item x="109"/>
        <item x="168"/>
        <item x="20"/>
        <item x="233"/>
        <item x="169"/>
        <item x="21"/>
        <item x="37"/>
        <item x="164"/>
        <item x="127"/>
        <item x="128"/>
        <item x="190"/>
        <item x="29"/>
        <item x="192"/>
        <item x="147"/>
        <item x="72"/>
        <item x="253"/>
        <item x="22"/>
        <item x="84"/>
        <item x="23"/>
        <item x="193"/>
        <item x="148"/>
        <item x="110"/>
        <item x="165"/>
        <item x="38"/>
        <item x="111"/>
        <item x="234"/>
        <item x="157"/>
        <item x="214"/>
        <item x="235"/>
        <item x="39"/>
        <item x="40"/>
        <item x="112"/>
        <item x="129"/>
        <item x="10"/>
        <item x="92"/>
        <item x="91"/>
        <item x="149"/>
        <item x="194"/>
        <item x="170"/>
        <item x="158"/>
        <item x="73"/>
        <item x="130"/>
        <item x="93"/>
        <item x="94"/>
        <item x="171"/>
        <item x="24"/>
        <item x="113"/>
        <item x="236"/>
        <item x="11"/>
        <item x="215"/>
        <item x="195"/>
        <item x="172"/>
        <item x="159"/>
        <item x="237"/>
        <item x="254"/>
        <item x="238"/>
        <item x="255"/>
        <item x="150"/>
        <item x="95"/>
        <item x="256"/>
        <item t="default"/>
      </items>
    </pivotField>
    <pivotField showAll="0"/>
    <pivotField showAll="0"/>
    <pivotField dataField="1" showAll="0" defaultSubtotal="0"/>
    <pivotField showAll="0" defaultSubtotal="0"/>
    <pivotField showAll="0" defaultSubtotal="0"/>
    <pivotField showAll="0" defaultSubtotal="0"/>
    <pivotField showAll="0" defaultSubtotal="0"/>
    <pivotField dataField="1" showAll="0" defaultSubtotal="0"/>
    <pivotField showAll="0" defaultSubtotal="0"/>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Page" multipleItemSelectionAllowed="1" showAll="0">
      <items count="101">
        <item x="0"/>
        <item x="1"/>
        <item x="3"/>
        <item x="4"/>
        <item x="5"/>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1"/>
        <item x="42"/>
        <item x="43"/>
        <item x="44"/>
        <item x="45"/>
        <item x="46"/>
        <item x="47"/>
        <item x="48"/>
        <item x="49"/>
        <item x="50"/>
        <item x="51"/>
        <item x="52"/>
        <item x="53"/>
        <item x="54"/>
        <item x="55"/>
        <item x="56"/>
        <item x="57"/>
        <item x="58"/>
        <item x="59"/>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2"/>
        <item x="99"/>
        <item x="6"/>
        <item x="40"/>
        <item x="60"/>
        <item x="61"/>
        <item t="default"/>
      </items>
    </pivotField>
    <pivotField axis="axisPage" multipleItemSelectionAllowed="1" showAll="0">
      <items count="75">
        <item x="0"/>
        <item x="1"/>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h="1" x="2"/>
        <item h="1" x="73"/>
        <item t="default"/>
      </items>
    </pivotField>
    <pivotField axis="axisPage" multipleItemSelectionAllowed="1" showAll="0">
      <items count="75">
        <item x="0"/>
        <item x="1"/>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h="1" x="2"/>
        <item h="1" x="73"/>
        <item t="default"/>
      </items>
    </pivotField>
    <pivotField axis="axisPage" multipleItemSelectionAllowed="1" showAll="0">
      <items count="45">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0"/>
        <item x="43"/>
        <item t="default"/>
      </items>
    </pivotField>
    <pivotField axis="axisPage" multipleItemSelectionAllowed="1" showAll="0">
      <items count="30">
        <item x="1"/>
        <item x="0"/>
        <item x="27"/>
        <item x="3"/>
        <item x="4"/>
        <item x="5"/>
        <item x="6"/>
        <item x="7"/>
        <item x="8"/>
        <item x="9"/>
        <item x="10"/>
        <item x="11"/>
        <item x="12"/>
        <item x="13"/>
        <item x="14"/>
        <item x="16"/>
        <item x="17"/>
        <item x="18"/>
        <item x="21"/>
        <item x="22"/>
        <item x="23"/>
        <item x="24"/>
        <item x="25"/>
        <item m="1" x="28"/>
        <item x="2"/>
        <item x="15"/>
        <item x="19"/>
        <item x="20"/>
        <item x="26"/>
        <item t="default"/>
      </items>
    </pivotField>
    <pivotField axis="axisPage" multipleItemSelectionAllowed="1" showAll="0">
      <items count="46">
        <item x="0"/>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1"/>
        <item x="44"/>
        <item t="default"/>
      </items>
    </pivotField>
    <pivotField axis="axisPage" multipleItemSelectionAllowed="1" showAll="0" defaultSubtotal="0">
      <items count="11">
        <item x="7"/>
        <item x="3"/>
        <item x="4"/>
        <item x="0"/>
        <item x="8"/>
        <item x="2"/>
        <item x="9"/>
        <item x="5"/>
        <item x="6"/>
        <item x="1"/>
        <item x="10"/>
      </items>
    </pivotField>
  </pivotFields>
  <rowFields count="1">
    <field x="1"/>
  </rowFields>
  <rowItems count="72">
    <i>
      <x/>
    </i>
    <i>
      <x v="3"/>
    </i>
    <i>
      <x v="7"/>
    </i>
    <i>
      <x v="9"/>
    </i>
    <i>
      <x v="12"/>
    </i>
    <i>
      <x v="14"/>
    </i>
    <i>
      <x v="16"/>
    </i>
    <i>
      <x v="18"/>
    </i>
    <i>
      <x v="19"/>
    </i>
    <i>
      <x v="20"/>
    </i>
    <i>
      <x v="24"/>
    </i>
    <i>
      <x v="26"/>
    </i>
    <i>
      <x v="31"/>
    </i>
    <i>
      <x v="34"/>
    </i>
    <i>
      <x v="35"/>
    </i>
    <i>
      <x v="36"/>
    </i>
    <i>
      <x v="37"/>
    </i>
    <i>
      <x v="43"/>
    </i>
    <i>
      <x v="47"/>
    </i>
    <i>
      <x v="49"/>
    </i>
    <i>
      <x v="55"/>
    </i>
    <i>
      <x v="56"/>
    </i>
    <i>
      <x v="57"/>
    </i>
    <i>
      <x v="58"/>
    </i>
    <i>
      <x v="59"/>
    </i>
    <i>
      <x v="61"/>
    </i>
    <i>
      <x v="70"/>
    </i>
    <i>
      <x v="77"/>
    </i>
    <i>
      <x v="80"/>
    </i>
    <i>
      <x v="82"/>
    </i>
    <i>
      <x v="83"/>
    </i>
    <i>
      <x v="87"/>
    </i>
    <i>
      <x v="89"/>
    </i>
    <i>
      <x v="90"/>
    </i>
    <i>
      <x v="96"/>
    </i>
    <i>
      <x v="105"/>
    </i>
    <i>
      <x v="108"/>
    </i>
    <i>
      <x v="109"/>
    </i>
    <i>
      <x v="111"/>
    </i>
    <i>
      <x v="112"/>
    </i>
    <i>
      <x v="127"/>
    </i>
    <i>
      <x v="133"/>
    </i>
    <i>
      <x v="136"/>
    </i>
    <i>
      <x v="137"/>
    </i>
    <i>
      <x v="138"/>
    </i>
    <i>
      <x v="150"/>
    </i>
    <i>
      <x v="152"/>
    </i>
    <i>
      <x v="160"/>
    </i>
    <i>
      <x v="172"/>
    </i>
    <i>
      <x v="175"/>
    </i>
    <i>
      <x v="179"/>
    </i>
    <i>
      <x v="180"/>
    </i>
    <i>
      <x v="182"/>
    </i>
    <i>
      <x v="184"/>
    </i>
    <i>
      <x v="188"/>
    </i>
    <i>
      <x v="189"/>
    </i>
    <i>
      <x v="191"/>
    </i>
    <i>
      <x v="197"/>
    </i>
    <i>
      <x v="199"/>
    </i>
    <i>
      <x v="202"/>
    </i>
    <i>
      <x v="207"/>
    </i>
    <i>
      <x v="210"/>
    </i>
    <i>
      <x v="214"/>
    </i>
    <i>
      <x v="217"/>
    </i>
    <i>
      <x v="221"/>
    </i>
    <i>
      <x v="226"/>
    </i>
    <i>
      <x v="230"/>
    </i>
    <i>
      <x v="234"/>
    </i>
    <i>
      <x v="235"/>
    </i>
    <i>
      <x v="253"/>
    </i>
    <i>
      <x v="254"/>
    </i>
    <i t="grand">
      <x/>
    </i>
  </rowItems>
  <colFields count="1">
    <field x="-2"/>
  </colFields>
  <colItems count="3">
    <i>
      <x/>
    </i>
    <i i="1">
      <x v="1"/>
    </i>
    <i i="2">
      <x v="2"/>
    </i>
  </colItems>
  <pageFields count="7">
    <pageField fld="24" hier="-1"/>
    <pageField fld="23" hier="-1"/>
    <pageField fld="19" hier="-1"/>
    <pageField fld="20" hier="-1"/>
    <pageField fld="21" hier="-1"/>
    <pageField fld="22" hier="-1"/>
    <pageField fld="25" hier="-1"/>
  </pageFields>
  <dataFields count="3">
    <dataField name="Suma de Vivienda Destruida  Albergues" fld="4" baseField="0" baseItem="0"/>
    <dataField name="Suma de Vivienda Destruida  VMVDU" fld="9" baseField="0" baseItem="0"/>
    <dataField name="Suma de Vivienda En Riesgo  VMVDU" fld="11"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1" cacheId="2" applyNumberFormats="0" applyBorderFormats="0" applyFontFormats="0" applyPatternFormats="0" applyAlignmentFormats="0" applyWidthHeightFormats="1" dataCaption="Valores" updatedVersion="3" minRefreshableVersion="3" showCalcMbrs="0" useAutoFormatting="1" itemPrintTitles="1" createdVersion="3" indent="0" outline="1" outlineData="1" multipleFieldFilters="0">
  <location ref="A4:A15" firstHeaderRow="1" firstDataRow="1" firstDataCol="1" rowPageCount="2" colPageCount="1"/>
  <pivotFields count="26">
    <pivotField showAll="0" defaultSubtotal="0"/>
    <pivotField axis="axisRow" showAll="0" defaultSubtotal="0">
      <items count="256">
        <item x="25"/>
        <item x="41"/>
        <item x="96"/>
        <item x="0"/>
        <item x="173"/>
        <item x="239"/>
        <item x="74"/>
        <item x="1"/>
        <item x="161"/>
        <item x="97"/>
        <item x="216"/>
        <item x="42"/>
        <item x="26"/>
        <item x="2"/>
        <item x="98"/>
        <item x="43"/>
        <item x="174"/>
        <item x="240"/>
        <item x="217"/>
        <item x="175"/>
        <item x="27"/>
        <item x="67"/>
        <item x="115"/>
        <item x="12"/>
        <item x="196"/>
        <item x="47"/>
        <item x="14"/>
        <item x="199"/>
        <item x="219"/>
        <item x="78"/>
        <item x="200"/>
        <item x="201"/>
        <item x="152"/>
        <item x="44"/>
        <item x="75"/>
        <item x="197"/>
        <item x="114"/>
        <item x="13"/>
        <item x="116"/>
        <item x="76"/>
        <item x="198"/>
        <item x="45"/>
        <item x="77"/>
        <item x="176"/>
        <item x="3"/>
        <item x="241"/>
        <item x="46"/>
        <item x="242"/>
        <item x="218"/>
        <item x="28"/>
        <item x="99"/>
        <item x="131"/>
        <item x="220"/>
        <item x="160"/>
        <item x="48"/>
        <item x="117"/>
        <item x="49"/>
        <item x="15"/>
        <item x="221"/>
        <item x="100"/>
        <item x="50"/>
        <item x="16"/>
        <item x="4"/>
        <item x="118"/>
        <item x="243"/>
        <item x="202"/>
        <item x="177"/>
        <item x="178"/>
        <item x="179"/>
        <item x="153"/>
        <item x="162"/>
        <item x="222"/>
        <item x="223"/>
        <item x="5"/>
        <item x="101"/>
        <item x="79"/>
        <item x="154"/>
        <item x="102"/>
        <item x="244"/>
        <item x="30"/>
        <item x="80"/>
        <item x="132"/>
        <item x="81"/>
        <item x="180"/>
        <item x="224"/>
        <item x="225"/>
        <item x="226"/>
        <item x="31"/>
        <item x="181"/>
        <item x="182"/>
        <item x="6"/>
        <item x="155"/>
        <item x="51"/>
        <item x="82"/>
        <item x="52"/>
        <item x="53"/>
        <item x="245"/>
        <item x="68"/>
        <item x="54"/>
        <item x="246"/>
        <item x="203"/>
        <item x="227"/>
        <item x="17"/>
        <item x="228"/>
        <item x="247"/>
        <item x="103"/>
        <item x="133"/>
        <item x="183"/>
        <item x="18"/>
        <item x="204"/>
        <item x="119"/>
        <item x="32"/>
        <item x="33"/>
        <item x="104"/>
        <item x="55"/>
        <item x="56"/>
        <item x="248"/>
        <item x="184"/>
        <item x="205"/>
        <item x="57"/>
        <item x="83"/>
        <item x="206"/>
        <item x="58"/>
        <item x="134"/>
        <item x="120"/>
        <item x="229"/>
        <item x="185"/>
        <item x="105"/>
        <item x="135"/>
        <item x="249"/>
        <item x="230"/>
        <item x="250"/>
        <item x="59"/>
        <item x="186"/>
        <item x="207"/>
        <item x="85"/>
        <item x="106"/>
        <item x="86"/>
        <item x="34"/>
        <item x="187"/>
        <item x="251"/>
        <item x="208"/>
        <item x="60"/>
        <item x="35"/>
        <item x="61"/>
        <item x="136"/>
        <item x="19"/>
        <item x="121"/>
        <item x="188"/>
        <item x="231"/>
        <item x="163"/>
        <item x="122"/>
        <item x="189"/>
        <item x="137"/>
        <item x="166"/>
        <item x="62"/>
        <item x="138"/>
        <item x="232"/>
        <item x="191"/>
        <item x="63"/>
        <item x="7"/>
        <item x="64"/>
        <item x="209"/>
        <item x="65"/>
        <item x="167"/>
        <item x="156"/>
        <item x="66"/>
        <item x="210"/>
        <item x="252"/>
        <item x="123"/>
        <item x="87"/>
        <item x="139"/>
        <item x="88"/>
        <item x="140"/>
        <item x="141"/>
        <item x="36"/>
        <item x="8"/>
        <item x="211"/>
        <item x="69"/>
        <item x="151"/>
        <item x="142"/>
        <item x="107"/>
        <item x="108"/>
        <item x="89"/>
        <item x="212"/>
        <item x="70"/>
        <item x="143"/>
        <item x="90"/>
        <item x="144"/>
        <item x="145"/>
        <item x="124"/>
        <item x="9"/>
        <item x="71"/>
        <item x="125"/>
        <item x="146"/>
        <item x="213"/>
        <item x="126"/>
        <item x="109"/>
        <item x="168"/>
        <item x="20"/>
        <item x="233"/>
        <item x="169"/>
        <item x="21"/>
        <item x="37"/>
        <item x="164"/>
        <item x="127"/>
        <item x="128"/>
        <item x="190"/>
        <item x="29"/>
        <item x="192"/>
        <item x="147"/>
        <item x="72"/>
        <item x="253"/>
        <item x="22"/>
        <item x="84"/>
        <item x="23"/>
        <item x="193"/>
        <item x="148"/>
        <item x="110"/>
        <item x="165"/>
        <item x="38"/>
        <item x="111"/>
        <item x="234"/>
        <item x="157"/>
        <item x="214"/>
        <item x="235"/>
        <item x="39"/>
        <item x="40"/>
        <item x="112"/>
        <item x="129"/>
        <item x="10"/>
        <item x="92"/>
        <item x="91"/>
        <item x="149"/>
        <item x="194"/>
        <item x="170"/>
        <item x="158"/>
        <item x="73"/>
        <item x="130"/>
        <item x="93"/>
        <item x="94"/>
        <item x="171"/>
        <item x="24"/>
        <item x="113"/>
        <item x="236"/>
        <item x="11"/>
        <item x="215"/>
        <item x="195"/>
        <item x="172"/>
        <item x="159"/>
        <item x="237"/>
        <item x="254"/>
        <item x="238"/>
        <item x="255"/>
        <item x="150"/>
        <item x="95"/>
      </items>
    </pivotField>
    <pivotField showAll="0" defaultSubtotal="0">
      <items count="26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Page" multipleItemSelectionAllowed="1" showAll="0" defaultSubtotal="0">
      <items count="99">
        <item h="1" x="0"/>
        <item h="1" x="1"/>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h="1" x="77"/>
        <item h="1" x="78"/>
        <item h="1" x="79"/>
        <item h="1" x="80"/>
        <item h="1" x="81"/>
        <item h="1" x="82"/>
        <item h="1" x="83"/>
        <item h="1" x="84"/>
        <item h="1" x="85"/>
        <item h="1" x="86"/>
        <item h="1" x="87"/>
        <item h="1" x="88"/>
        <item h="1" x="89"/>
        <item h="1" x="90"/>
        <item h="1" x="91"/>
        <item h="1" x="92"/>
        <item h="1" x="93"/>
        <item h="1" x="94"/>
        <item h="1" x="95"/>
        <item h="1" x="96"/>
        <item h="1" x="97"/>
        <item h="1" x="98"/>
        <item x="2"/>
      </items>
    </pivotField>
    <pivotField showAll="0" defaultSubtotal="0"/>
    <pivotField showAll="0" defaultSubtotal="0"/>
    <pivotField showAll="0" defaultSubtotal="0"/>
    <pivotField showAll="0" defaultSubtotal="0"/>
    <pivotField axis="axisPage" multipleItemSelectionAllowed="1" showAll="0" defaultSubtotal="0">
      <items count="44">
        <item x="0"/>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h="1" x="1"/>
      </items>
    </pivotField>
    <pivotField showAll="0" defaultSubtotal="0"/>
  </pivotFields>
  <rowFields count="1">
    <field x="1"/>
  </rowFields>
  <rowItems count="11">
    <i>
      <x v="29"/>
    </i>
    <i>
      <x v="45"/>
    </i>
    <i>
      <x v="65"/>
    </i>
    <i>
      <x v="68"/>
    </i>
    <i>
      <x v="99"/>
    </i>
    <i>
      <x v="129"/>
    </i>
    <i>
      <x v="131"/>
    </i>
    <i>
      <x v="140"/>
    </i>
    <i>
      <x v="168"/>
    </i>
    <i>
      <x v="208"/>
    </i>
    <i t="grand">
      <x/>
    </i>
  </rowItems>
  <colItems count="1">
    <i/>
  </colItems>
  <pageFields count="2">
    <pageField fld="19" hier="-1"/>
    <pageField fld="24" hier="-1"/>
  </page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1" cacheId="1" applyNumberFormats="0" applyBorderFormats="0" applyFontFormats="0" applyPatternFormats="0" applyAlignmentFormats="0" applyWidthHeightFormats="1" dataCaption="Valores" updatedVersion="3" minRefreshableVersion="3" showCalcMbrs="0" useAutoFormatting="1" itemPrintTitles="1" createdVersion="3" indent="0" outline="1" outlineData="1" multipleFieldFilters="0">
  <location ref="J1:N17" firstHeaderRow="1" firstDataRow="2" firstDataCol="1"/>
  <pivotFields count="8">
    <pivotField showAll="0"/>
    <pivotField showAll="0"/>
    <pivotField showAll="0"/>
    <pivotField axis="axisRow" showAll="0">
      <items count="15">
        <item x="7"/>
        <item x="5"/>
        <item x="6"/>
        <item x="4"/>
        <item x="3"/>
        <item x="9"/>
        <item x="13"/>
        <item x="11"/>
        <item x="2"/>
        <item x="8"/>
        <item x="10"/>
        <item x="12"/>
        <item x="0"/>
        <item x="1"/>
        <item t="default"/>
      </items>
    </pivotField>
    <pivotField dataField="1" showAll="0"/>
    <pivotField dataField="1" showAll="0"/>
    <pivotField dataField="1" showAll="0"/>
    <pivotField dataField="1" showAll="0"/>
  </pivotFields>
  <rowFields count="1">
    <field x="3"/>
  </rowFields>
  <rowItems count="15">
    <i>
      <x/>
    </i>
    <i>
      <x v="1"/>
    </i>
    <i>
      <x v="2"/>
    </i>
    <i>
      <x v="3"/>
    </i>
    <i>
      <x v="4"/>
    </i>
    <i>
      <x v="5"/>
    </i>
    <i>
      <x v="6"/>
    </i>
    <i>
      <x v="7"/>
    </i>
    <i>
      <x v="8"/>
    </i>
    <i>
      <x v="9"/>
    </i>
    <i>
      <x v="10"/>
    </i>
    <i>
      <x v="11"/>
    </i>
    <i>
      <x v="12"/>
    </i>
    <i>
      <x v="13"/>
    </i>
    <i t="grand">
      <x/>
    </i>
  </rowItems>
  <colFields count="1">
    <field x="-2"/>
  </colFields>
  <colItems count="4">
    <i>
      <x/>
    </i>
    <i i="1">
      <x v="1"/>
    </i>
    <i i="2">
      <x v="2"/>
    </i>
    <i i="3">
      <x v="3"/>
    </i>
  </colItems>
  <dataFields count="4">
    <dataField name="# Levantamientos" fld="4" baseField="0" baseItem="0"/>
    <dataField name="#Viviendas Destruida" fld="5" baseField="0" baseItem="0"/>
    <dataField name="#Viviendas Dañada" fld="6" baseField="0" baseItem="0"/>
    <dataField name="#Viviendas Afectadas" fld="7" baseField="0" baseItem="0"/>
  </dataFields>
  <formats count="8">
    <format dxfId="7">
      <pivotArea outline="0" collapsedLevelsAreSubtotals="1" fieldPosition="0"/>
    </format>
    <format dxfId="6">
      <pivotArea field="3" type="button" dataOnly="0" labelOnly="1" outline="0" axis="axisRow" fieldPosition="0"/>
    </format>
    <format dxfId="5">
      <pivotArea dataOnly="0" labelOnly="1" fieldPosition="0">
        <references count="1">
          <reference field="3" count="0"/>
        </references>
      </pivotArea>
    </format>
    <format dxfId="4">
      <pivotArea dataOnly="0" labelOnly="1" grandRow="1" outline="0" fieldPosition="0"/>
    </format>
    <format dxfId="3">
      <pivotArea dataOnly="0" labelOnly="1" outline="0" fieldPosition="0">
        <references count="1">
          <reference field="4294967294" count="4">
            <x v="0"/>
            <x v="1"/>
            <x v="2"/>
            <x v="3"/>
          </reference>
        </references>
      </pivotArea>
    </format>
    <format dxfId="2">
      <pivotArea grandRow="1" outline="0" collapsedLevelsAreSubtotals="1" fieldPosition="0"/>
    </format>
    <format dxfId="1">
      <pivotArea dataOnly="0" labelOnly="1" grandRow="1" outline="0" fieldPosition="0"/>
    </format>
    <format dxfId="0">
      <pivotArea outline="0" collapsedLevelsAreSubtotals="1" fieldPosition="0"/>
    </format>
  </formats>
  <pivotTableStyleInfo name="PivotStyleLight16" showRowHeaders="1" showColHeaders="1" showRowStripes="0" showColStripes="0" showLastColumn="1"/>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ivotTable" Target="../pivotTables/pivotTable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tabColor theme="2" tint="-0.499984740745262"/>
  </sheetPr>
  <dimension ref="A1:Z263"/>
  <sheetViews>
    <sheetView tabSelected="1" workbookViewId="0">
      <selection activeCell="B19" sqref="B19"/>
    </sheetView>
  </sheetViews>
  <sheetFormatPr baseColWidth="10" defaultRowHeight="15"/>
  <cols>
    <col min="1" max="1" width="14.85546875" customWidth="1"/>
    <col min="2" max="2" width="32.7109375" customWidth="1"/>
    <col min="3" max="3" width="15.28515625" customWidth="1"/>
    <col min="4" max="4" width="10.42578125" customWidth="1"/>
    <col min="5" max="5" width="9.7109375" customWidth="1"/>
    <col min="6" max="6" width="9.42578125" customWidth="1"/>
    <col min="7" max="7" width="9.5703125" customWidth="1"/>
    <col min="8" max="8" width="8.42578125" customWidth="1"/>
    <col min="21" max="22" width="11.85546875" bestFit="1" customWidth="1"/>
    <col min="24" max="24" width="11.85546875" bestFit="1" customWidth="1"/>
  </cols>
  <sheetData>
    <row r="1" spans="1:26" ht="75">
      <c r="A1" t="s">
        <v>59</v>
      </c>
      <c r="B1" s="1" t="s">
        <v>0</v>
      </c>
      <c r="C1" s="1" t="s">
        <v>336</v>
      </c>
      <c r="D1" s="1" t="s">
        <v>335</v>
      </c>
      <c r="E1" s="1" t="s">
        <v>629</v>
      </c>
      <c r="F1" s="1" t="s">
        <v>630</v>
      </c>
      <c r="G1" s="1" t="s">
        <v>631</v>
      </c>
      <c r="H1" s="1" t="s">
        <v>632</v>
      </c>
      <c r="I1" s="1" t="s">
        <v>633</v>
      </c>
      <c r="J1" s="1" t="s">
        <v>634</v>
      </c>
      <c r="K1" s="1" t="s">
        <v>635</v>
      </c>
      <c r="L1" s="1" t="s">
        <v>636</v>
      </c>
      <c r="M1" s="1" t="s">
        <v>637</v>
      </c>
      <c r="N1" s="1" t="s">
        <v>640</v>
      </c>
      <c r="O1" s="1" t="s">
        <v>638</v>
      </c>
      <c r="P1" s="1" t="s">
        <v>639</v>
      </c>
      <c r="Q1" s="1" t="s">
        <v>641</v>
      </c>
      <c r="R1" s="1" t="s">
        <v>642</v>
      </c>
      <c r="S1" s="1" t="s">
        <v>643</v>
      </c>
      <c r="T1" s="1" t="s">
        <v>614</v>
      </c>
      <c r="U1" s="1" t="s">
        <v>615</v>
      </c>
      <c r="V1" s="1" t="s">
        <v>616</v>
      </c>
      <c r="W1" s="1" t="s">
        <v>617</v>
      </c>
      <c r="X1" s="1" t="s">
        <v>618</v>
      </c>
      <c r="Y1" s="1" t="s">
        <v>619</v>
      </c>
      <c r="Z1" s="1" t="s">
        <v>627</v>
      </c>
    </row>
    <row r="2" spans="1:26">
      <c r="A2" t="str">
        <f t="shared" ref="A2:A65" si="0">VLOOKUP(LEFT(C2,2),CODDEPARTAMENTO,2,FALSE)</f>
        <v>AHUACHAPAN</v>
      </c>
      <c r="B2" s="13" t="s">
        <v>61</v>
      </c>
      <c r="C2" s="12" t="s">
        <v>337</v>
      </c>
      <c r="D2">
        <f t="shared" ref="D2:D65" si="1">VLOOKUP(C2,Albergues,2,FALSE)</f>
        <v>3</v>
      </c>
      <c r="E2">
        <f t="shared" ref="E2:E65" si="2">VLOOKUP(C2,Albergues,3,FALSE)</f>
        <v>6</v>
      </c>
      <c r="F2">
        <f t="shared" ref="F2:F65" si="3">VLOOKUP(C2,Albergues,4,FALSE)</f>
        <v>30</v>
      </c>
      <c r="G2">
        <f t="shared" ref="G2:G65" si="4">VLOOKUP(C2,Albergues,5,FALSE)</f>
        <v>0</v>
      </c>
      <c r="H2">
        <f t="shared" ref="H2:H65" si="5">F2+G2</f>
        <v>30</v>
      </c>
      <c r="I2">
        <f t="shared" ref="I2:I65" si="6">VLOOKUP(C2,VDVMU,2,FALSE)</f>
        <v>3</v>
      </c>
      <c r="J2">
        <f t="shared" ref="J2:J65" si="7">VLOOKUP(C2,VDVMU,3,FALSE)</f>
        <v>6</v>
      </c>
      <c r="K2">
        <f t="shared" ref="K2:K65" si="8">VLOOKUP(C2,VDVMU,4,FALSE)</f>
        <v>30</v>
      </c>
      <c r="L2">
        <f t="shared" ref="L2:L65" si="9">VLOOKUP(C2,VDVMU,5,FALSE)</f>
        <v>0</v>
      </c>
      <c r="M2">
        <f t="shared" ref="M2:M65" si="10">K2+L2</f>
        <v>30</v>
      </c>
      <c r="N2" t="e">
        <f t="shared" ref="N2:N65" si="11">VLOOKUP(C2,Asistencia,2,FALSE)</f>
        <v>#N/A</v>
      </c>
      <c r="O2" t="e">
        <f t="shared" ref="O2:O65" si="12">VLOOKUP(C2,Asistencia,3,FALSE)</f>
        <v>#N/A</v>
      </c>
      <c r="P2" t="e">
        <f t="shared" ref="P2:P65" si="13">VLOOKUP(C2,Asistencia,4,FALSE)</f>
        <v>#N/A</v>
      </c>
      <c r="Q2" t="e">
        <f t="shared" ref="Q2:Q65" si="14">VLOOKUP(C2,INSTITUCIONES,2,FALSE)</f>
        <v>#N/A</v>
      </c>
      <c r="R2" t="e">
        <f t="shared" ref="R2:R65" si="15">VLOOKUP(C2,INSTITUCIONES,3,FALSE)</f>
        <v>#N/A</v>
      </c>
      <c r="S2" t="e">
        <f t="shared" ref="S2:S65" si="16">VLOOKUP(C2,INSTITUCIONES,4,FALSE)</f>
        <v>#N/A</v>
      </c>
      <c r="T2" t="str">
        <f>VLOOKUP(C2,Codigos!$I$2:$I$213,1,FALSE)</f>
        <v>0101</v>
      </c>
      <c r="U2" t="str">
        <f>VLOOKUP(C2,Albergues,1,FALSE)</f>
        <v>0101</v>
      </c>
      <c r="V2" t="str">
        <f>VLOOKUP(C2,VDVMU,1,FALSE)</f>
        <v>0101</v>
      </c>
      <c r="W2" t="e">
        <f>VLOOKUP(C2,Asistencia,1,FALSE)</f>
        <v>#N/A</v>
      </c>
      <c r="X2" t="e">
        <f>VLOOKUP(C2,INSTITUCIONES,1,FALSE)</f>
        <v>#N/A</v>
      </c>
      <c r="Y2" t="str">
        <f>VLOOKUP(C2,MunicipalidadesMasAfectadas,1,FALSE)</f>
        <v>0101</v>
      </c>
      <c r="Z2">
        <f>M2-H2</f>
        <v>0</v>
      </c>
    </row>
    <row r="3" spans="1:26">
      <c r="A3" t="str">
        <f t="shared" si="0"/>
        <v>AHUACHAPAN</v>
      </c>
      <c r="B3" s="13" t="s">
        <v>63</v>
      </c>
      <c r="C3" s="12" t="s">
        <v>338</v>
      </c>
      <c r="D3">
        <f t="shared" si="1"/>
        <v>1</v>
      </c>
      <c r="E3">
        <f t="shared" si="2"/>
        <v>0</v>
      </c>
      <c r="F3">
        <f t="shared" si="3"/>
        <v>4</v>
      </c>
      <c r="G3">
        <f t="shared" si="4"/>
        <v>0</v>
      </c>
      <c r="H3">
        <f t="shared" si="5"/>
        <v>4</v>
      </c>
      <c r="I3">
        <f t="shared" si="6"/>
        <v>1</v>
      </c>
      <c r="J3">
        <f t="shared" si="7"/>
        <v>0</v>
      </c>
      <c r="K3">
        <f t="shared" si="8"/>
        <v>4</v>
      </c>
      <c r="L3">
        <f t="shared" si="9"/>
        <v>0</v>
      </c>
      <c r="M3">
        <f t="shared" si="10"/>
        <v>4</v>
      </c>
      <c r="N3" t="e">
        <f t="shared" si="11"/>
        <v>#N/A</v>
      </c>
      <c r="O3" t="e">
        <f t="shared" si="12"/>
        <v>#N/A</v>
      </c>
      <c r="P3" t="e">
        <f t="shared" si="13"/>
        <v>#N/A</v>
      </c>
      <c r="Q3" t="e">
        <f t="shared" si="14"/>
        <v>#N/A</v>
      </c>
      <c r="R3" t="e">
        <f t="shared" si="15"/>
        <v>#N/A</v>
      </c>
      <c r="S3" t="e">
        <f t="shared" si="16"/>
        <v>#N/A</v>
      </c>
      <c r="T3" t="str">
        <f>VLOOKUP(C3,Codigos!$I$2:$I$213,1,FALSE)</f>
        <v>0102</v>
      </c>
      <c r="U3" t="str">
        <f>VLOOKUP(C3,Albergues!B$4:B$75,1,FALSE)</f>
        <v>0102</v>
      </c>
      <c r="V3" t="str">
        <f>VLOOKUP(C3,VMVDU!B$3:B$74,1,FALSE)</f>
        <v>0102</v>
      </c>
      <c r="W3" t="e">
        <f>VLOOKUP(C3,AsistenciaAlimentaria!B$2:B$43,1,FALSE)</f>
        <v>#N/A</v>
      </c>
      <c r="X3" t="e">
        <f>VLOOKUP(C3,Institituciones!$B$2:$B$27,1,FALSE)</f>
        <v>#N/A</v>
      </c>
      <c r="Y3" t="e">
        <f>VLOOKUP(C3,'[2]Municipalidades más Afectadas ('!$D$2:$D$44,1,FALSE)</f>
        <v>#N/A</v>
      </c>
      <c r="Z3">
        <f t="shared" ref="Z3:Z66" si="17">M3-H3</f>
        <v>0</v>
      </c>
    </row>
    <row r="4" spans="1:26">
      <c r="A4" t="str">
        <f t="shared" si="0"/>
        <v>AHUACHAPAN</v>
      </c>
      <c r="B4" s="13" t="s">
        <v>65</v>
      </c>
      <c r="C4" s="12" t="s">
        <v>339</v>
      </c>
      <c r="D4" t="e">
        <f t="shared" si="1"/>
        <v>#N/A</v>
      </c>
      <c r="E4" t="e">
        <f t="shared" si="2"/>
        <v>#N/A</v>
      </c>
      <c r="F4" t="e">
        <f t="shared" si="3"/>
        <v>#N/A</v>
      </c>
      <c r="G4" t="e">
        <f t="shared" si="4"/>
        <v>#N/A</v>
      </c>
      <c r="H4" t="e">
        <f t="shared" si="5"/>
        <v>#N/A</v>
      </c>
      <c r="I4" t="e">
        <f t="shared" si="6"/>
        <v>#N/A</v>
      </c>
      <c r="J4" t="e">
        <f t="shared" si="7"/>
        <v>#N/A</v>
      </c>
      <c r="K4" t="e">
        <f t="shared" si="8"/>
        <v>#N/A</v>
      </c>
      <c r="L4" t="e">
        <f t="shared" si="9"/>
        <v>#N/A</v>
      </c>
      <c r="M4" t="e">
        <f t="shared" si="10"/>
        <v>#N/A</v>
      </c>
      <c r="N4" t="e">
        <f t="shared" si="11"/>
        <v>#N/A</v>
      </c>
      <c r="O4" t="e">
        <f t="shared" si="12"/>
        <v>#N/A</v>
      </c>
      <c r="P4" t="e">
        <f t="shared" si="13"/>
        <v>#N/A</v>
      </c>
      <c r="Q4" t="e">
        <f t="shared" si="14"/>
        <v>#N/A</v>
      </c>
      <c r="R4" t="e">
        <f t="shared" si="15"/>
        <v>#N/A</v>
      </c>
      <c r="S4" t="e">
        <f t="shared" si="16"/>
        <v>#N/A</v>
      </c>
      <c r="T4" t="e">
        <f>VLOOKUP(C4,Codigos!$I$2:$I$213,1,FALSE)</f>
        <v>#N/A</v>
      </c>
      <c r="U4" t="e">
        <f>VLOOKUP(C4,Albergues!B$4:B$75,1,FALSE)</f>
        <v>#N/A</v>
      </c>
      <c r="V4" t="e">
        <f>VLOOKUP(C4,VMVDU!B$3:B$74,1,FALSE)</f>
        <v>#N/A</v>
      </c>
      <c r="W4" t="e">
        <f>VLOOKUP(C4,AsistenciaAlimentaria!B$2:B$43,1,FALSE)</f>
        <v>#N/A</v>
      </c>
      <c r="X4" t="e">
        <f>VLOOKUP(C4,Institituciones!$B$2:$B$27,1,FALSE)</f>
        <v>#N/A</v>
      </c>
      <c r="Y4" t="e">
        <f>VLOOKUP(C4,'[2]Municipalidades más Afectadas ('!$D$2:$D$44,1,FALSE)</f>
        <v>#N/A</v>
      </c>
      <c r="Z4" t="e">
        <f t="shared" si="17"/>
        <v>#N/A</v>
      </c>
    </row>
    <row r="5" spans="1:26">
      <c r="A5" t="str">
        <f t="shared" si="0"/>
        <v>AHUACHAPAN</v>
      </c>
      <c r="B5" s="13" t="s">
        <v>67</v>
      </c>
      <c r="C5" s="12" t="s">
        <v>340</v>
      </c>
      <c r="D5">
        <f t="shared" si="1"/>
        <v>1</v>
      </c>
      <c r="E5">
        <f t="shared" si="2"/>
        <v>2</v>
      </c>
      <c r="F5">
        <f t="shared" si="3"/>
        <v>20</v>
      </c>
      <c r="G5">
        <f t="shared" si="4"/>
        <v>44</v>
      </c>
      <c r="H5">
        <f t="shared" si="5"/>
        <v>64</v>
      </c>
      <c r="I5" t="e">
        <f t="shared" si="6"/>
        <v>#N/A</v>
      </c>
      <c r="J5" t="e">
        <f t="shared" si="7"/>
        <v>#N/A</v>
      </c>
      <c r="K5" t="e">
        <f t="shared" si="8"/>
        <v>#N/A</v>
      </c>
      <c r="L5" t="e">
        <f t="shared" si="9"/>
        <v>#N/A</v>
      </c>
      <c r="M5" t="e">
        <f t="shared" si="10"/>
        <v>#N/A</v>
      </c>
      <c r="N5" t="e">
        <f t="shared" si="11"/>
        <v>#N/A</v>
      </c>
      <c r="O5" t="e">
        <f t="shared" si="12"/>
        <v>#N/A</v>
      </c>
      <c r="P5" t="e">
        <f t="shared" si="13"/>
        <v>#N/A</v>
      </c>
      <c r="Q5" t="e">
        <f t="shared" si="14"/>
        <v>#N/A</v>
      </c>
      <c r="R5" t="e">
        <f t="shared" si="15"/>
        <v>#N/A</v>
      </c>
      <c r="S5" t="e">
        <f t="shared" si="16"/>
        <v>#N/A</v>
      </c>
      <c r="T5" t="str">
        <f>VLOOKUP(C5,Codigos!$I$2:$I$213,1,FALSE)</f>
        <v>0104</v>
      </c>
      <c r="U5" t="str">
        <f>VLOOKUP(C5,Albergues!B$4:B$75,1,FALSE)</f>
        <v>0104</v>
      </c>
      <c r="V5" t="e">
        <f>VLOOKUP(C5,VMVDU!B$3:B$74,1,FALSE)</f>
        <v>#N/A</v>
      </c>
      <c r="W5" t="e">
        <f>VLOOKUP(C5,AsistenciaAlimentaria!B$2:B$43,1,FALSE)</f>
        <v>#N/A</v>
      </c>
      <c r="X5" t="e">
        <f>VLOOKUP(C5,Institituciones!$B$2:$B$27,1,FALSE)</f>
        <v>#N/A</v>
      </c>
      <c r="Y5" t="e">
        <f>VLOOKUP(C5,'[2]Municipalidades más Afectadas ('!$D$2:$D$44,1,FALSE)</f>
        <v>#N/A</v>
      </c>
      <c r="Z5" t="e">
        <f t="shared" si="17"/>
        <v>#N/A</v>
      </c>
    </row>
    <row r="6" spans="1:26">
      <c r="A6" t="str">
        <f t="shared" si="0"/>
        <v>AHUACHAPAN</v>
      </c>
      <c r="B6" s="13" t="s">
        <v>69</v>
      </c>
      <c r="C6" s="12" t="s">
        <v>341</v>
      </c>
      <c r="D6" t="e">
        <f t="shared" si="1"/>
        <v>#N/A</v>
      </c>
      <c r="E6" t="e">
        <f t="shared" si="2"/>
        <v>#N/A</v>
      </c>
      <c r="F6" t="e">
        <f t="shared" si="3"/>
        <v>#N/A</v>
      </c>
      <c r="G6" t="e">
        <f t="shared" si="4"/>
        <v>#N/A</v>
      </c>
      <c r="H6" t="e">
        <f t="shared" si="5"/>
        <v>#N/A</v>
      </c>
      <c r="I6" t="e">
        <f t="shared" si="6"/>
        <v>#N/A</v>
      </c>
      <c r="J6" t="e">
        <f t="shared" si="7"/>
        <v>#N/A</v>
      </c>
      <c r="K6" t="e">
        <f t="shared" si="8"/>
        <v>#N/A</v>
      </c>
      <c r="L6" t="e">
        <f t="shared" si="9"/>
        <v>#N/A</v>
      </c>
      <c r="M6" t="e">
        <f t="shared" si="10"/>
        <v>#N/A</v>
      </c>
      <c r="N6" t="e">
        <f t="shared" si="11"/>
        <v>#N/A</v>
      </c>
      <c r="O6" t="e">
        <f t="shared" si="12"/>
        <v>#N/A</v>
      </c>
      <c r="P6" t="e">
        <f t="shared" si="13"/>
        <v>#N/A</v>
      </c>
      <c r="Q6" t="e">
        <f t="shared" si="14"/>
        <v>#N/A</v>
      </c>
      <c r="R6" t="e">
        <f t="shared" si="15"/>
        <v>#N/A</v>
      </c>
      <c r="S6" t="e">
        <f t="shared" si="16"/>
        <v>#N/A</v>
      </c>
      <c r="T6" t="e">
        <f>VLOOKUP(C6,Codigos!$I$2:$I$213,1,FALSE)</f>
        <v>#N/A</v>
      </c>
      <c r="U6" t="e">
        <f>VLOOKUP(C6,Albergues!B$4:B$75,1,FALSE)</f>
        <v>#N/A</v>
      </c>
      <c r="V6" t="e">
        <f>VLOOKUP(C6,VMVDU!B$3:B$74,1,FALSE)</f>
        <v>#N/A</v>
      </c>
      <c r="W6" t="e">
        <f>VLOOKUP(C6,AsistenciaAlimentaria!B$2:B$43,1,FALSE)</f>
        <v>#N/A</v>
      </c>
      <c r="X6" t="e">
        <f>VLOOKUP(C6,Institituciones!$B$2:$B$27,1,FALSE)</f>
        <v>#N/A</v>
      </c>
      <c r="Y6" t="e">
        <f>VLOOKUP(C6,'[2]Municipalidades más Afectadas ('!$D$2:$D$44,1,FALSE)</f>
        <v>#N/A</v>
      </c>
      <c r="Z6" t="e">
        <f t="shared" si="17"/>
        <v>#N/A</v>
      </c>
    </row>
    <row r="7" spans="1:26">
      <c r="A7" t="str">
        <f t="shared" si="0"/>
        <v>AHUACHAPAN</v>
      </c>
      <c r="B7" s="13" t="s">
        <v>71</v>
      </c>
      <c r="C7" s="12" t="s">
        <v>342</v>
      </c>
      <c r="D7" t="e">
        <f t="shared" si="1"/>
        <v>#N/A</v>
      </c>
      <c r="E7" t="e">
        <f t="shared" si="2"/>
        <v>#N/A</v>
      </c>
      <c r="F7" t="e">
        <f t="shared" si="3"/>
        <v>#N/A</v>
      </c>
      <c r="G7" t="e">
        <f t="shared" si="4"/>
        <v>#N/A</v>
      </c>
      <c r="H7" t="e">
        <f t="shared" si="5"/>
        <v>#N/A</v>
      </c>
      <c r="I7" t="e">
        <f t="shared" si="6"/>
        <v>#N/A</v>
      </c>
      <c r="J7" t="e">
        <f t="shared" si="7"/>
        <v>#N/A</v>
      </c>
      <c r="K7" t="e">
        <f t="shared" si="8"/>
        <v>#N/A</v>
      </c>
      <c r="L7" t="e">
        <f t="shared" si="9"/>
        <v>#N/A</v>
      </c>
      <c r="M7" t="e">
        <f t="shared" si="10"/>
        <v>#N/A</v>
      </c>
      <c r="N7" t="e">
        <f t="shared" si="11"/>
        <v>#N/A</v>
      </c>
      <c r="O7" t="e">
        <f t="shared" si="12"/>
        <v>#N/A</v>
      </c>
      <c r="P7" t="e">
        <f t="shared" si="13"/>
        <v>#N/A</v>
      </c>
      <c r="Q7" t="e">
        <f t="shared" si="14"/>
        <v>#N/A</v>
      </c>
      <c r="R7" t="e">
        <f t="shared" si="15"/>
        <v>#N/A</v>
      </c>
      <c r="S7" t="e">
        <f t="shared" si="16"/>
        <v>#N/A</v>
      </c>
      <c r="T7" t="e">
        <f>VLOOKUP(C7,Codigos!$I$2:$I$213,1,FALSE)</f>
        <v>#N/A</v>
      </c>
      <c r="U7" t="e">
        <f>VLOOKUP(C7,Albergues!B$4:B$75,1,FALSE)</f>
        <v>#N/A</v>
      </c>
      <c r="V7" t="e">
        <f>VLOOKUP(C7,VMVDU!B$3:B$74,1,FALSE)</f>
        <v>#N/A</v>
      </c>
      <c r="W7" t="e">
        <f>VLOOKUP(C7,AsistenciaAlimentaria!B$2:B$43,1,FALSE)</f>
        <v>#N/A</v>
      </c>
      <c r="X7" t="e">
        <f>VLOOKUP(C7,Institituciones!$B$2:$B$27,1,FALSE)</f>
        <v>#N/A</v>
      </c>
      <c r="Y7" t="e">
        <f>VLOOKUP(C7,'[2]Municipalidades más Afectadas ('!$D$2:$D$44,1,FALSE)</f>
        <v>#N/A</v>
      </c>
      <c r="Z7" t="e">
        <f t="shared" si="17"/>
        <v>#N/A</v>
      </c>
    </row>
    <row r="8" spans="1:26">
      <c r="A8" t="str">
        <f t="shared" si="0"/>
        <v>AHUACHAPAN</v>
      </c>
      <c r="B8" s="13" t="s">
        <v>73</v>
      </c>
      <c r="C8" s="12" t="s">
        <v>343</v>
      </c>
      <c r="D8">
        <f t="shared" si="1"/>
        <v>1</v>
      </c>
      <c r="E8">
        <f t="shared" si="2"/>
        <v>4</v>
      </c>
      <c r="F8">
        <f t="shared" si="3"/>
        <v>8</v>
      </c>
      <c r="G8">
        <f t="shared" si="4"/>
        <v>0</v>
      </c>
      <c r="H8">
        <f t="shared" si="5"/>
        <v>8</v>
      </c>
      <c r="I8">
        <f t="shared" si="6"/>
        <v>1</v>
      </c>
      <c r="J8">
        <f t="shared" si="7"/>
        <v>4</v>
      </c>
      <c r="K8">
        <f t="shared" si="8"/>
        <v>8</v>
      </c>
      <c r="L8">
        <f t="shared" si="9"/>
        <v>0</v>
      </c>
      <c r="M8">
        <f t="shared" si="10"/>
        <v>8</v>
      </c>
      <c r="N8">
        <f t="shared" si="11"/>
        <v>2</v>
      </c>
      <c r="O8">
        <f t="shared" si="12"/>
        <v>5</v>
      </c>
      <c r="P8">
        <f t="shared" si="13"/>
        <v>16</v>
      </c>
      <c r="Q8" t="e">
        <f t="shared" si="14"/>
        <v>#N/A</v>
      </c>
      <c r="R8" t="e">
        <f t="shared" si="15"/>
        <v>#N/A</v>
      </c>
      <c r="S8" t="e">
        <f t="shared" si="16"/>
        <v>#N/A</v>
      </c>
      <c r="T8" t="str">
        <f>VLOOKUP(C8,Codigos!$I$2:$I$213,1,FALSE)</f>
        <v>0107</v>
      </c>
      <c r="U8" t="str">
        <f>VLOOKUP(C8,Albergues!B$4:B$75,1,FALSE)</f>
        <v>0107</v>
      </c>
      <c r="V8" t="str">
        <f>VLOOKUP(C8,VMVDU!B$3:B$74,1,FALSE)</f>
        <v>0107</v>
      </c>
      <c r="W8" t="str">
        <f>VLOOKUP(C8,AsistenciaAlimentaria!B$2:B$43,1,FALSE)</f>
        <v>0107</v>
      </c>
      <c r="X8" t="e">
        <f>VLOOKUP(C8,Institituciones!$B$2:$B$27,1,FALSE)</f>
        <v>#N/A</v>
      </c>
      <c r="Y8" t="str">
        <f>VLOOKUP(C8,'[2]Municipalidades más Afectadas ('!$D$2:$D$44,1,FALSE)</f>
        <v>0107</v>
      </c>
      <c r="Z8">
        <f t="shared" si="17"/>
        <v>0</v>
      </c>
    </row>
    <row r="9" spans="1:26">
      <c r="A9" t="str">
        <f t="shared" si="0"/>
        <v>AHUACHAPAN</v>
      </c>
      <c r="B9" s="13" t="s">
        <v>75</v>
      </c>
      <c r="C9" s="12" t="s">
        <v>344</v>
      </c>
      <c r="D9">
        <f t="shared" si="1"/>
        <v>5</v>
      </c>
      <c r="E9">
        <f t="shared" si="2"/>
        <v>28</v>
      </c>
      <c r="F9">
        <f t="shared" si="3"/>
        <v>142</v>
      </c>
      <c r="G9">
        <f t="shared" si="4"/>
        <v>518</v>
      </c>
      <c r="H9">
        <f t="shared" si="5"/>
        <v>660</v>
      </c>
      <c r="I9">
        <f t="shared" si="6"/>
        <v>5</v>
      </c>
      <c r="J9">
        <f t="shared" si="7"/>
        <v>28</v>
      </c>
      <c r="K9">
        <f t="shared" si="8"/>
        <v>142</v>
      </c>
      <c r="L9">
        <f t="shared" si="9"/>
        <v>518</v>
      </c>
      <c r="M9">
        <f t="shared" si="10"/>
        <v>660</v>
      </c>
      <c r="N9">
        <f t="shared" si="11"/>
        <v>29</v>
      </c>
      <c r="O9">
        <f t="shared" si="12"/>
        <v>57</v>
      </c>
      <c r="P9">
        <f t="shared" si="13"/>
        <v>511</v>
      </c>
      <c r="Q9">
        <f t="shared" si="14"/>
        <v>2</v>
      </c>
      <c r="R9">
        <f t="shared" si="15"/>
        <v>9</v>
      </c>
      <c r="S9">
        <f t="shared" si="16"/>
        <v>0</v>
      </c>
      <c r="T9" t="str">
        <f>VLOOKUP(C9,Codigos!$I$2:$I$213,1,FALSE)</f>
        <v>0108</v>
      </c>
      <c r="U9" t="str">
        <f>VLOOKUP(C9,Albergues!B$4:B$75,1,FALSE)</f>
        <v>0108</v>
      </c>
      <c r="V9" t="str">
        <f>VLOOKUP(C9,VMVDU!B$3:B$74,1,FALSE)</f>
        <v>0108</v>
      </c>
      <c r="W9" t="str">
        <f>VLOOKUP(C9,AsistenciaAlimentaria!B$2:B$43,1,FALSE)</f>
        <v>0108</v>
      </c>
      <c r="X9" t="str">
        <f>VLOOKUP(C9,Institituciones!$B$2:$B$27,1,FALSE)</f>
        <v>0108</v>
      </c>
      <c r="Y9" t="str">
        <f>VLOOKUP(C9,'[2]Municipalidades más Afectadas ('!$D$2:$D$44,1,FALSE)</f>
        <v>0108</v>
      </c>
      <c r="Z9">
        <f t="shared" si="17"/>
        <v>0</v>
      </c>
    </row>
    <row r="10" spans="1:26">
      <c r="A10" t="str">
        <f t="shared" si="0"/>
        <v>AHUACHAPAN</v>
      </c>
      <c r="B10" s="13" t="s">
        <v>77</v>
      </c>
      <c r="C10" s="12" t="s">
        <v>345</v>
      </c>
      <c r="D10" t="e">
        <f t="shared" si="1"/>
        <v>#N/A</v>
      </c>
      <c r="E10" t="e">
        <f t="shared" si="2"/>
        <v>#N/A</v>
      </c>
      <c r="F10" t="e">
        <f t="shared" si="3"/>
        <v>#N/A</v>
      </c>
      <c r="G10" t="e">
        <f t="shared" si="4"/>
        <v>#N/A</v>
      </c>
      <c r="H10" t="e">
        <f t="shared" si="5"/>
        <v>#N/A</v>
      </c>
      <c r="I10" t="e">
        <f t="shared" si="6"/>
        <v>#N/A</v>
      </c>
      <c r="J10" t="e">
        <f t="shared" si="7"/>
        <v>#N/A</v>
      </c>
      <c r="K10" t="e">
        <f t="shared" si="8"/>
        <v>#N/A</v>
      </c>
      <c r="L10" t="e">
        <f t="shared" si="9"/>
        <v>#N/A</v>
      </c>
      <c r="M10" t="e">
        <f t="shared" si="10"/>
        <v>#N/A</v>
      </c>
      <c r="N10" t="e">
        <f t="shared" si="11"/>
        <v>#N/A</v>
      </c>
      <c r="O10" t="e">
        <f t="shared" si="12"/>
        <v>#N/A</v>
      </c>
      <c r="P10" t="e">
        <f t="shared" si="13"/>
        <v>#N/A</v>
      </c>
      <c r="Q10">
        <f t="shared" si="14"/>
        <v>1</v>
      </c>
      <c r="R10">
        <f t="shared" si="15"/>
        <v>5</v>
      </c>
      <c r="S10">
        <f t="shared" si="16"/>
        <v>12</v>
      </c>
      <c r="T10" t="str">
        <f>VLOOKUP(C10,Codigos!$I$2:$I$213,1,FALSE)</f>
        <v>0109</v>
      </c>
      <c r="U10" t="e">
        <f>VLOOKUP(C10,Albergues!B$4:B$75,1,FALSE)</f>
        <v>#N/A</v>
      </c>
      <c r="V10" t="e">
        <f>VLOOKUP(C10,VMVDU!B$3:B$74,1,FALSE)</f>
        <v>#N/A</v>
      </c>
      <c r="W10" t="e">
        <f>VLOOKUP(C10,AsistenciaAlimentaria!B$2:B$43,1,FALSE)</f>
        <v>#N/A</v>
      </c>
      <c r="X10" t="str">
        <f>VLOOKUP(C10,Institituciones!$B$2:$B$27,1,FALSE)</f>
        <v>0109</v>
      </c>
      <c r="Y10" t="e">
        <f>VLOOKUP(C10,'[2]Municipalidades más Afectadas ('!$D$2:$D$44,1,FALSE)</f>
        <v>#N/A</v>
      </c>
      <c r="Z10" t="e">
        <f t="shared" si="17"/>
        <v>#N/A</v>
      </c>
    </row>
    <row r="11" spans="1:26">
      <c r="A11" t="str">
        <f t="shared" si="0"/>
        <v>AHUACHAPAN</v>
      </c>
      <c r="B11" s="13" t="s">
        <v>79</v>
      </c>
      <c r="C11" s="12" t="s">
        <v>346</v>
      </c>
      <c r="D11">
        <f t="shared" si="1"/>
        <v>2</v>
      </c>
      <c r="E11">
        <f t="shared" si="2"/>
        <v>2</v>
      </c>
      <c r="F11">
        <f t="shared" si="3"/>
        <v>18</v>
      </c>
      <c r="G11">
        <f t="shared" si="4"/>
        <v>3</v>
      </c>
      <c r="H11">
        <f t="shared" si="5"/>
        <v>21</v>
      </c>
      <c r="I11">
        <f t="shared" si="6"/>
        <v>2</v>
      </c>
      <c r="J11">
        <f t="shared" si="7"/>
        <v>2</v>
      </c>
      <c r="K11">
        <f t="shared" si="8"/>
        <v>18</v>
      </c>
      <c r="L11">
        <f t="shared" si="9"/>
        <v>3</v>
      </c>
      <c r="M11">
        <f t="shared" si="10"/>
        <v>21</v>
      </c>
      <c r="N11" t="e">
        <f t="shared" si="11"/>
        <v>#N/A</v>
      </c>
      <c r="O11" t="e">
        <f t="shared" si="12"/>
        <v>#N/A</v>
      </c>
      <c r="P11" t="e">
        <f t="shared" si="13"/>
        <v>#N/A</v>
      </c>
      <c r="Q11" t="e">
        <f t="shared" si="14"/>
        <v>#N/A</v>
      </c>
      <c r="R11" t="e">
        <f t="shared" si="15"/>
        <v>#N/A</v>
      </c>
      <c r="S11" t="e">
        <f t="shared" si="16"/>
        <v>#N/A</v>
      </c>
      <c r="T11" t="str">
        <f>VLOOKUP(C11,Codigos!$I$2:$I$213,1,FALSE)</f>
        <v>0110</v>
      </c>
      <c r="U11" t="str">
        <f>VLOOKUP(C11,Albergues!B$4:B$75,1,FALSE)</f>
        <v>0110</v>
      </c>
      <c r="V11" t="str">
        <f>VLOOKUP(C11,VMVDU!B$3:B$74,1,FALSE)</f>
        <v>0110</v>
      </c>
      <c r="W11" t="e">
        <f>VLOOKUP(C11,AsistenciaAlimentaria!B$2:B$43,1,FALSE)</f>
        <v>#N/A</v>
      </c>
      <c r="X11" t="e">
        <f>VLOOKUP(C11,Institituciones!$B$2:$B$27,1,FALSE)</f>
        <v>#N/A</v>
      </c>
      <c r="Y11" t="e">
        <f>VLOOKUP(C11,'[2]Municipalidades más Afectadas ('!$D$2:$D$44,1,FALSE)</f>
        <v>#N/A</v>
      </c>
      <c r="Z11">
        <f t="shared" si="17"/>
        <v>0</v>
      </c>
    </row>
    <row r="12" spans="1:26">
      <c r="A12" t="str">
        <f t="shared" si="0"/>
        <v>AHUACHAPAN</v>
      </c>
      <c r="B12" s="13" t="s">
        <v>81</v>
      </c>
      <c r="C12" s="12" t="s">
        <v>347</v>
      </c>
      <c r="D12">
        <f t="shared" si="1"/>
        <v>1</v>
      </c>
      <c r="E12">
        <f t="shared" si="2"/>
        <v>0</v>
      </c>
      <c r="F12">
        <f t="shared" si="3"/>
        <v>3</v>
      </c>
      <c r="G12">
        <f t="shared" si="4"/>
        <v>5</v>
      </c>
      <c r="H12">
        <f t="shared" si="5"/>
        <v>8</v>
      </c>
      <c r="I12">
        <f t="shared" si="6"/>
        <v>1</v>
      </c>
      <c r="J12">
        <f t="shared" si="7"/>
        <v>0</v>
      </c>
      <c r="K12">
        <f t="shared" si="8"/>
        <v>3</v>
      </c>
      <c r="L12">
        <f t="shared" si="9"/>
        <v>5</v>
      </c>
      <c r="M12">
        <f t="shared" si="10"/>
        <v>8</v>
      </c>
      <c r="N12" t="e">
        <f t="shared" si="11"/>
        <v>#N/A</v>
      </c>
      <c r="O12" t="e">
        <f t="shared" si="12"/>
        <v>#N/A</v>
      </c>
      <c r="P12" t="e">
        <f t="shared" si="13"/>
        <v>#N/A</v>
      </c>
      <c r="Q12" t="e">
        <f t="shared" si="14"/>
        <v>#N/A</v>
      </c>
      <c r="R12" t="e">
        <f t="shared" si="15"/>
        <v>#N/A</v>
      </c>
      <c r="S12" t="e">
        <f t="shared" si="16"/>
        <v>#N/A</v>
      </c>
      <c r="T12" t="str">
        <f>VLOOKUP(C12,Codigos!$I$2:$I$213,1,FALSE)</f>
        <v>0111</v>
      </c>
      <c r="U12" t="str">
        <f>VLOOKUP(C12,Albergues!B$4:B$75,1,FALSE)</f>
        <v>0111</v>
      </c>
      <c r="V12" t="str">
        <f>VLOOKUP(C12,VMVDU!B$3:B$74,1,FALSE)</f>
        <v>0111</v>
      </c>
      <c r="W12" t="e">
        <f>VLOOKUP(C12,AsistenciaAlimentaria!B$2:B$43,1,FALSE)</f>
        <v>#N/A</v>
      </c>
      <c r="X12" t="e">
        <f>VLOOKUP(C12,Institituciones!$B$2:$B$27,1,FALSE)</f>
        <v>#N/A</v>
      </c>
      <c r="Y12" t="str">
        <f>VLOOKUP(C12,'[2]Municipalidades más Afectadas ('!$D$2:$D$44,1,FALSE)</f>
        <v>0111</v>
      </c>
      <c r="Z12">
        <f t="shared" si="17"/>
        <v>0</v>
      </c>
    </row>
    <row r="13" spans="1:26">
      <c r="A13" t="str">
        <f t="shared" si="0"/>
        <v>AHUACHAPAN</v>
      </c>
      <c r="B13" s="13" t="s">
        <v>83</v>
      </c>
      <c r="C13" s="12" t="s">
        <v>348</v>
      </c>
      <c r="D13" t="e">
        <f t="shared" si="1"/>
        <v>#N/A</v>
      </c>
      <c r="E13" t="e">
        <f t="shared" si="2"/>
        <v>#N/A</v>
      </c>
      <c r="F13" t="e">
        <f t="shared" si="3"/>
        <v>#N/A</v>
      </c>
      <c r="G13" t="e">
        <f t="shared" si="4"/>
        <v>#N/A</v>
      </c>
      <c r="H13" t="e">
        <f t="shared" si="5"/>
        <v>#N/A</v>
      </c>
      <c r="I13" t="e">
        <f t="shared" si="6"/>
        <v>#N/A</v>
      </c>
      <c r="J13" t="e">
        <f t="shared" si="7"/>
        <v>#N/A</v>
      </c>
      <c r="K13" t="e">
        <f t="shared" si="8"/>
        <v>#N/A</v>
      </c>
      <c r="L13" t="e">
        <f t="shared" si="9"/>
        <v>#N/A</v>
      </c>
      <c r="M13" t="e">
        <f t="shared" si="10"/>
        <v>#N/A</v>
      </c>
      <c r="N13" t="e">
        <f t="shared" si="11"/>
        <v>#N/A</v>
      </c>
      <c r="O13" t="e">
        <f t="shared" si="12"/>
        <v>#N/A</v>
      </c>
      <c r="P13" t="e">
        <f t="shared" si="13"/>
        <v>#N/A</v>
      </c>
      <c r="Q13" t="e">
        <f t="shared" si="14"/>
        <v>#N/A</v>
      </c>
      <c r="R13" t="e">
        <f t="shared" si="15"/>
        <v>#N/A</v>
      </c>
      <c r="S13" t="e">
        <f t="shared" si="16"/>
        <v>#N/A</v>
      </c>
      <c r="T13" t="e">
        <f>VLOOKUP(C13,Codigos!$I$2:$I$213,1,FALSE)</f>
        <v>#N/A</v>
      </c>
      <c r="U13" t="e">
        <f>VLOOKUP(C13,Albergues!B$4:B$75,1,FALSE)</f>
        <v>#N/A</v>
      </c>
      <c r="V13" t="e">
        <f>VLOOKUP(C13,VMVDU!B$3:B$74,1,FALSE)</f>
        <v>#N/A</v>
      </c>
      <c r="W13" t="e">
        <f>VLOOKUP(C13,AsistenciaAlimentaria!B$2:B$43,1,FALSE)</f>
        <v>#N/A</v>
      </c>
      <c r="X13" t="e">
        <f>VLOOKUP(C13,Institituciones!$B$2:$B$27,1,FALSE)</f>
        <v>#N/A</v>
      </c>
      <c r="Y13" t="e">
        <f>VLOOKUP(C13,'[2]Municipalidades más Afectadas ('!$D$2:$D$44,1,FALSE)</f>
        <v>#N/A</v>
      </c>
      <c r="Z13" t="e">
        <f t="shared" si="17"/>
        <v>#N/A</v>
      </c>
    </row>
    <row r="14" spans="1:26">
      <c r="A14" t="str">
        <f t="shared" si="0"/>
        <v>SANTA ANA</v>
      </c>
      <c r="B14" s="13" t="s">
        <v>85</v>
      </c>
      <c r="C14" s="12" t="s">
        <v>349</v>
      </c>
      <c r="D14" t="e">
        <f t="shared" si="1"/>
        <v>#N/A</v>
      </c>
      <c r="E14" t="e">
        <f t="shared" si="2"/>
        <v>#N/A</v>
      </c>
      <c r="F14" t="e">
        <f t="shared" si="3"/>
        <v>#N/A</v>
      </c>
      <c r="G14" t="e">
        <f t="shared" si="4"/>
        <v>#N/A</v>
      </c>
      <c r="H14" t="e">
        <f t="shared" si="5"/>
        <v>#N/A</v>
      </c>
      <c r="I14" t="e">
        <f t="shared" si="6"/>
        <v>#N/A</v>
      </c>
      <c r="J14" t="e">
        <f t="shared" si="7"/>
        <v>#N/A</v>
      </c>
      <c r="K14" t="e">
        <f t="shared" si="8"/>
        <v>#N/A</v>
      </c>
      <c r="L14" t="e">
        <f t="shared" si="9"/>
        <v>#N/A</v>
      </c>
      <c r="M14" t="e">
        <f t="shared" si="10"/>
        <v>#N/A</v>
      </c>
      <c r="N14" t="e">
        <f t="shared" si="11"/>
        <v>#N/A</v>
      </c>
      <c r="O14" t="e">
        <f t="shared" si="12"/>
        <v>#N/A</v>
      </c>
      <c r="P14" t="e">
        <f t="shared" si="13"/>
        <v>#N/A</v>
      </c>
      <c r="Q14" t="e">
        <f t="shared" si="14"/>
        <v>#N/A</v>
      </c>
      <c r="R14" t="e">
        <f t="shared" si="15"/>
        <v>#N/A</v>
      </c>
      <c r="S14" t="e">
        <f t="shared" si="16"/>
        <v>#N/A</v>
      </c>
      <c r="T14" t="e">
        <f>VLOOKUP(C14,Codigos!$I$2:$I$213,1,FALSE)</f>
        <v>#N/A</v>
      </c>
      <c r="U14" t="e">
        <f>VLOOKUP(C14,Albergues!B$4:B$75,1,FALSE)</f>
        <v>#N/A</v>
      </c>
      <c r="V14" t="e">
        <f>VLOOKUP(C14,VMVDU!B$3:B$74,1,FALSE)</f>
        <v>#N/A</v>
      </c>
      <c r="W14" t="e">
        <f>VLOOKUP(C14,AsistenciaAlimentaria!B$2:B$43,1,FALSE)</f>
        <v>#N/A</v>
      </c>
      <c r="X14" t="e">
        <f>VLOOKUP(C14,Institituciones!$B$2:$B$27,1,FALSE)</f>
        <v>#N/A</v>
      </c>
      <c r="Y14" t="e">
        <f>VLOOKUP(C14,'[2]Municipalidades más Afectadas ('!$D$2:$D$44,1,FALSE)</f>
        <v>#N/A</v>
      </c>
      <c r="Z14" t="e">
        <f t="shared" si="17"/>
        <v>#N/A</v>
      </c>
    </row>
    <row r="15" spans="1:26">
      <c r="A15" t="str">
        <f t="shared" si="0"/>
        <v>SANTA ANA</v>
      </c>
      <c r="B15" s="13" t="s">
        <v>87</v>
      </c>
      <c r="C15" s="12" t="s">
        <v>350</v>
      </c>
      <c r="D15">
        <f t="shared" si="1"/>
        <v>5</v>
      </c>
      <c r="E15">
        <f t="shared" si="2"/>
        <v>22</v>
      </c>
      <c r="F15">
        <f t="shared" si="3"/>
        <v>53</v>
      </c>
      <c r="G15">
        <f t="shared" si="4"/>
        <v>69</v>
      </c>
      <c r="H15">
        <f t="shared" si="5"/>
        <v>122</v>
      </c>
      <c r="I15">
        <f t="shared" si="6"/>
        <v>5</v>
      </c>
      <c r="J15">
        <f t="shared" si="7"/>
        <v>22</v>
      </c>
      <c r="K15">
        <f t="shared" si="8"/>
        <v>53</v>
      </c>
      <c r="L15">
        <f t="shared" si="9"/>
        <v>69</v>
      </c>
      <c r="M15">
        <f t="shared" si="10"/>
        <v>122</v>
      </c>
      <c r="N15" t="e">
        <f t="shared" si="11"/>
        <v>#N/A</v>
      </c>
      <c r="O15" t="e">
        <f t="shared" si="12"/>
        <v>#N/A</v>
      </c>
      <c r="P15" t="e">
        <f t="shared" si="13"/>
        <v>#N/A</v>
      </c>
      <c r="Q15" t="e">
        <f t="shared" si="14"/>
        <v>#N/A</v>
      </c>
      <c r="R15" t="e">
        <f t="shared" si="15"/>
        <v>#N/A</v>
      </c>
      <c r="S15" t="e">
        <f t="shared" si="16"/>
        <v>#N/A</v>
      </c>
      <c r="T15" t="str">
        <f>VLOOKUP(C15,Codigos!$I$2:$I$213,1,FALSE)</f>
        <v>0202</v>
      </c>
      <c r="U15" t="str">
        <f>VLOOKUP(C15,Albergues!B$4:B$75,1,FALSE)</f>
        <v>0202</v>
      </c>
      <c r="V15" t="str">
        <f>VLOOKUP(C15,VMVDU!B$3:B$74,1,FALSE)</f>
        <v>0202</v>
      </c>
      <c r="W15" t="e">
        <f>VLOOKUP(C15,AsistenciaAlimentaria!B$2:B$43,1,FALSE)</f>
        <v>#N/A</v>
      </c>
      <c r="X15" t="e">
        <f>VLOOKUP(C15,Institituciones!$B$2:$B$27,1,FALSE)</f>
        <v>#N/A</v>
      </c>
      <c r="Y15" t="e">
        <f>VLOOKUP(C15,'[2]Municipalidades más Afectadas ('!$D$2:$D$44,1,FALSE)</f>
        <v>#N/A</v>
      </c>
      <c r="Z15">
        <f t="shared" si="17"/>
        <v>0</v>
      </c>
    </row>
    <row r="16" spans="1:26">
      <c r="A16" t="str">
        <f t="shared" si="0"/>
        <v>SANTA ANA</v>
      </c>
      <c r="B16" s="13" t="s">
        <v>89</v>
      </c>
      <c r="C16" s="12" t="s">
        <v>351</v>
      </c>
      <c r="D16">
        <f t="shared" si="1"/>
        <v>2</v>
      </c>
      <c r="E16">
        <f t="shared" si="2"/>
        <v>11</v>
      </c>
      <c r="F16">
        <f t="shared" si="3"/>
        <v>55</v>
      </c>
      <c r="G16">
        <f t="shared" si="4"/>
        <v>34</v>
      </c>
      <c r="H16">
        <f t="shared" si="5"/>
        <v>89</v>
      </c>
      <c r="I16">
        <f t="shared" si="6"/>
        <v>5</v>
      </c>
      <c r="J16">
        <f t="shared" si="7"/>
        <v>11</v>
      </c>
      <c r="K16">
        <f t="shared" si="8"/>
        <v>55</v>
      </c>
      <c r="L16">
        <f t="shared" si="9"/>
        <v>34</v>
      </c>
      <c r="M16">
        <f t="shared" si="10"/>
        <v>89</v>
      </c>
      <c r="N16" t="e">
        <f t="shared" si="11"/>
        <v>#N/A</v>
      </c>
      <c r="O16" t="e">
        <f t="shared" si="12"/>
        <v>#N/A</v>
      </c>
      <c r="P16" t="e">
        <f t="shared" si="13"/>
        <v>#N/A</v>
      </c>
      <c r="Q16" t="e">
        <f t="shared" si="14"/>
        <v>#N/A</v>
      </c>
      <c r="R16" t="e">
        <f t="shared" si="15"/>
        <v>#N/A</v>
      </c>
      <c r="S16" t="e">
        <f t="shared" si="16"/>
        <v>#N/A</v>
      </c>
      <c r="T16" t="str">
        <f>VLOOKUP(C16,Codigos!$I$2:$I$213,1,FALSE)</f>
        <v>0203</v>
      </c>
      <c r="U16" t="str">
        <f>VLOOKUP(C16,Albergues!B$4:B$75,1,FALSE)</f>
        <v>0203</v>
      </c>
      <c r="V16" t="str">
        <f>VLOOKUP(C16,VMVDU!B$3:B$74,1,FALSE)</f>
        <v>0203</v>
      </c>
      <c r="W16" t="e">
        <f>VLOOKUP(C16,AsistenciaAlimentaria!B$2:B$43,1,FALSE)</f>
        <v>#N/A</v>
      </c>
      <c r="X16" t="e">
        <f>VLOOKUP(C16,Institituciones!$B$2:$B$27,1,FALSE)</f>
        <v>#N/A</v>
      </c>
      <c r="Y16" t="str">
        <f>VLOOKUP(C16,'[2]Municipalidades más Afectadas ('!$D$2:$D$44,1,FALSE)</f>
        <v>0203</v>
      </c>
      <c r="Z16">
        <f t="shared" si="17"/>
        <v>0</v>
      </c>
    </row>
    <row r="17" spans="1:26">
      <c r="A17" t="str">
        <f t="shared" si="0"/>
        <v>SANTA ANA</v>
      </c>
      <c r="B17" s="13" t="s">
        <v>90</v>
      </c>
      <c r="C17" s="12" t="s">
        <v>352</v>
      </c>
      <c r="D17">
        <f t="shared" si="1"/>
        <v>1</v>
      </c>
      <c r="E17">
        <f t="shared" si="2"/>
        <v>3</v>
      </c>
      <c r="F17">
        <f t="shared" si="3"/>
        <v>0</v>
      </c>
      <c r="G17">
        <f t="shared" si="4"/>
        <v>0</v>
      </c>
      <c r="H17">
        <f t="shared" si="5"/>
        <v>0</v>
      </c>
      <c r="I17">
        <f t="shared" si="6"/>
        <v>1</v>
      </c>
      <c r="J17">
        <f t="shared" si="7"/>
        <v>3</v>
      </c>
      <c r="K17">
        <f t="shared" si="8"/>
        <v>0</v>
      </c>
      <c r="L17">
        <f t="shared" si="9"/>
        <v>0</v>
      </c>
      <c r="M17">
        <f t="shared" si="10"/>
        <v>0</v>
      </c>
      <c r="N17" t="e">
        <f t="shared" si="11"/>
        <v>#N/A</v>
      </c>
      <c r="O17" t="e">
        <f t="shared" si="12"/>
        <v>#N/A</v>
      </c>
      <c r="P17" t="e">
        <f t="shared" si="13"/>
        <v>#N/A</v>
      </c>
      <c r="Q17" t="e">
        <f t="shared" si="14"/>
        <v>#N/A</v>
      </c>
      <c r="R17" t="e">
        <f t="shared" si="15"/>
        <v>#N/A</v>
      </c>
      <c r="S17" t="e">
        <f t="shared" si="16"/>
        <v>#N/A</v>
      </c>
      <c r="T17" t="str">
        <f>VLOOKUP(C17,Codigos!$I$2:$I$213,1,FALSE)</f>
        <v>0204</v>
      </c>
      <c r="U17" t="str">
        <f>VLOOKUP(C17,Albergues!B$4:B$75,1,FALSE)</f>
        <v>0204</v>
      </c>
      <c r="V17" t="str">
        <f>VLOOKUP(C17,VMVDU!B$3:B$74,1,FALSE)</f>
        <v>0204</v>
      </c>
      <c r="W17" t="e">
        <f>VLOOKUP(C17,AsistenciaAlimentaria!B$2:B$43,1,FALSE)</f>
        <v>#N/A</v>
      </c>
      <c r="X17" t="e">
        <f>VLOOKUP(C17,Institituciones!$B$2:$B$27,1,FALSE)</f>
        <v>#N/A</v>
      </c>
      <c r="Y17" t="e">
        <f>VLOOKUP(C17,'[2]Municipalidades más Afectadas ('!$D$2:$D$44,1,FALSE)</f>
        <v>#N/A</v>
      </c>
      <c r="Z17">
        <f t="shared" si="17"/>
        <v>0</v>
      </c>
    </row>
    <row r="18" spans="1:26">
      <c r="A18" t="str">
        <f t="shared" si="0"/>
        <v>SANTA ANA</v>
      </c>
      <c r="B18" s="13" t="s">
        <v>91</v>
      </c>
      <c r="C18" s="12" t="s">
        <v>353</v>
      </c>
      <c r="D18">
        <f t="shared" si="1"/>
        <v>1</v>
      </c>
      <c r="E18">
        <f t="shared" si="2"/>
        <v>2</v>
      </c>
      <c r="F18">
        <f t="shared" si="3"/>
        <v>0</v>
      </c>
      <c r="G18">
        <f t="shared" si="4"/>
        <v>0</v>
      </c>
      <c r="H18">
        <f t="shared" si="5"/>
        <v>0</v>
      </c>
      <c r="I18">
        <f t="shared" si="6"/>
        <v>1</v>
      </c>
      <c r="J18">
        <f t="shared" si="7"/>
        <v>2</v>
      </c>
      <c r="K18">
        <f t="shared" si="8"/>
        <v>0</v>
      </c>
      <c r="L18">
        <f t="shared" si="9"/>
        <v>0</v>
      </c>
      <c r="M18">
        <f t="shared" si="10"/>
        <v>0</v>
      </c>
      <c r="N18" t="e">
        <f t="shared" si="11"/>
        <v>#N/A</v>
      </c>
      <c r="O18" t="e">
        <f t="shared" si="12"/>
        <v>#N/A</v>
      </c>
      <c r="P18" t="e">
        <f t="shared" si="13"/>
        <v>#N/A</v>
      </c>
      <c r="Q18" t="e">
        <f t="shared" si="14"/>
        <v>#N/A</v>
      </c>
      <c r="R18" t="e">
        <f t="shared" si="15"/>
        <v>#N/A</v>
      </c>
      <c r="S18" t="e">
        <f t="shared" si="16"/>
        <v>#N/A</v>
      </c>
      <c r="T18" t="str">
        <f>VLOOKUP(C18,Codigos!$I$2:$I$213,1,FALSE)</f>
        <v>0205</v>
      </c>
      <c r="U18" t="str">
        <f>VLOOKUP(C18,Albergues!B$4:B$75,1,FALSE)</f>
        <v>0205</v>
      </c>
      <c r="V18" t="str">
        <f>VLOOKUP(C18,VMVDU!B$3:B$74,1,FALSE)</f>
        <v>0205</v>
      </c>
      <c r="W18" t="e">
        <f>VLOOKUP(C18,AsistenciaAlimentaria!B$2:B$43,1,FALSE)</f>
        <v>#N/A</v>
      </c>
      <c r="X18" t="e">
        <f>VLOOKUP(C18,Institituciones!$B$2:$B$27,1,FALSE)</f>
        <v>#N/A</v>
      </c>
      <c r="Y18" t="e">
        <f>VLOOKUP(C18,'[2]Municipalidades más Afectadas ('!$D$2:$D$44,1,FALSE)</f>
        <v>#N/A</v>
      </c>
      <c r="Z18">
        <f t="shared" si="17"/>
        <v>0</v>
      </c>
    </row>
    <row r="19" spans="1:26">
      <c r="A19" t="str">
        <f t="shared" si="0"/>
        <v>SANTA ANA</v>
      </c>
      <c r="B19" s="13" t="s">
        <v>92</v>
      </c>
      <c r="C19" s="12" t="s">
        <v>354</v>
      </c>
      <c r="D19" t="e">
        <f t="shared" si="1"/>
        <v>#N/A</v>
      </c>
      <c r="E19" t="e">
        <f t="shared" si="2"/>
        <v>#N/A</v>
      </c>
      <c r="F19" t="e">
        <f t="shared" si="3"/>
        <v>#N/A</v>
      </c>
      <c r="G19" t="e">
        <f t="shared" si="4"/>
        <v>#N/A</v>
      </c>
      <c r="H19" t="e">
        <f t="shared" si="5"/>
        <v>#N/A</v>
      </c>
      <c r="I19" t="e">
        <f t="shared" si="6"/>
        <v>#N/A</v>
      </c>
      <c r="J19" t="e">
        <f t="shared" si="7"/>
        <v>#N/A</v>
      </c>
      <c r="K19" t="e">
        <f t="shared" si="8"/>
        <v>#N/A</v>
      </c>
      <c r="L19" t="e">
        <f t="shared" si="9"/>
        <v>#N/A</v>
      </c>
      <c r="M19" t="e">
        <f t="shared" si="10"/>
        <v>#N/A</v>
      </c>
      <c r="N19" t="e">
        <f t="shared" si="11"/>
        <v>#N/A</v>
      </c>
      <c r="O19" t="e">
        <f t="shared" si="12"/>
        <v>#N/A</v>
      </c>
      <c r="P19" t="e">
        <f t="shared" si="13"/>
        <v>#N/A</v>
      </c>
      <c r="Q19" t="e">
        <f t="shared" si="14"/>
        <v>#N/A</v>
      </c>
      <c r="R19" t="e">
        <f t="shared" si="15"/>
        <v>#N/A</v>
      </c>
      <c r="S19" t="e">
        <f t="shared" si="16"/>
        <v>#N/A</v>
      </c>
      <c r="T19" t="e">
        <f>VLOOKUP(C19,Codigos!$I$2:$I$213,1,FALSE)</f>
        <v>#N/A</v>
      </c>
      <c r="U19" t="e">
        <f>VLOOKUP(C19,Albergues!B$4:B$75,1,FALSE)</f>
        <v>#N/A</v>
      </c>
      <c r="V19" t="e">
        <f>VLOOKUP(C19,VMVDU!B$3:B$74,1,FALSE)</f>
        <v>#N/A</v>
      </c>
      <c r="W19" t="e">
        <f>VLOOKUP(C19,AsistenciaAlimentaria!B$2:B$43,1,FALSE)</f>
        <v>#N/A</v>
      </c>
      <c r="X19" t="e">
        <f>VLOOKUP(C19,Institituciones!$B$2:$B$27,1,FALSE)</f>
        <v>#N/A</v>
      </c>
      <c r="Y19" t="e">
        <f>VLOOKUP(C19,'[2]Municipalidades más Afectadas ('!$D$2:$D$44,1,FALSE)</f>
        <v>#N/A</v>
      </c>
      <c r="Z19" t="e">
        <f t="shared" si="17"/>
        <v>#N/A</v>
      </c>
    </row>
    <row r="20" spans="1:26">
      <c r="A20" t="str">
        <f t="shared" si="0"/>
        <v>SANTA ANA</v>
      </c>
      <c r="B20" s="13" t="s">
        <v>93</v>
      </c>
      <c r="C20" s="12" t="s">
        <v>355</v>
      </c>
      <c r="D20">
        <f t="shared" si="1"/>
        <v>2</v>
      </c>
      <c r="E20">
        <f t="shared" si="2"/>
        <v>4</v>
      </c>
      <c r="F20">
        <f t="shared" si="3"/>
        <v>22</v>
      </c>
      <c r="G20">
        <f t="shared" si="4"/>
        <v>4</v>
      </c>
      <c r="H20">
        <f t="shared" si="5"/>
        <v>26</v>
      </c>
      <c r="I20">
        <f t="shared" si="6"/>
        <v>3</v>
      </c>
      <c r="J20">
        <f t="shared" si="7"/>
        <v>5</v>
      </c>
      <c r="K20">
        <f t="shared" si="8"/>
        <v>24</v>
      </c>
      <c r="L20">
        <f t="shared" si="9"/>
        <v>10</v>
      </c>
      <c r="M20">
        <f t="shared" si="10"/>
        <v>34</v>
      </c>
      <c r="N20" t="e">
        <f t="shared" si="11"/>
        <v>#N/A</v>
      </c>
      <c r="O20" t="e">
        <f t="shared" si="12"/>
        <v>#N/A</v>
      </c>
      <c r="P20" t="e">
        <f t="shared" si="13"/>
        <v>#N/A</v>
      </c>
      <c r="Q20">
        <f t="shared" si="14"/>
        <v>5</v>
      </c>
      <c r="R20">
        <f t="shared" si="15"/>
        <v>60</v>
      </c>
      <c r="S20">
        <f t="shared" si="16"/>
        <v>29</v>
      </c>
      <c r="T20" t="str">
        <f>VLOOKUP(C20,Codigos!$I$2:$I$213,1,FALSE)</f>
        <v>0207</v>
      </c>
      <c r="U20" t="str">
        <f>VLOOKUP(C20,Albergues!B$4:B$75,1,FALSE)</f>
        <v>0207</v>
      </c>
      <c r="V20" t="str">
        <f>VLOOKUP(C20,VMVDU!B$3:B$74,1,FALSE)</f>
        <v>0207</v>
      </c>
      <c r="W20" t="e">
        <f>VLOOKUP(C20,AsistenciaAlimentaria!B$2:B$43,1,FALSE)</f>
        <v>#N/A</v>
      </c>
      <c r="X20" t="str">
        <f>VLOOKUP(C20,Institituciones!$B$2:$B$27,1,FALSE)</f>
        <v>0207</v>
      </c>
      <c r="Y20" t="e">
        <f>VLOOKUP(C20,'[2]Municipalidades más Afectadas ('!$D$2:$D$44,1,FALSE)</f>
        <v>#N/A</v>
      </c>
      <c r="Z20">
        <f t="shared" si="17"/>
        <v>8</v>
      </c>
    </row>
    <row r="21" spans="1:26">
      <c r="A21" t="str">
        <f t="shared" si="0"/>
        <v>SANTA ANA</v>
      </c>
      <c r="B21" s="13" t="s">
        <v>94</v>
      </c>
      <c r="C21" s="12" t="s">
        <v>356</v>
      </c>
      <c r="D21" t="e">
        <f t="shared" si="1"/>
        <v>#N/A</v>
      </c>
      <c r="E21" t="e">
        <f t="shared" si="2"/>
        <v>#N/A</v>
      </c>
      <c r="F21" t="e">
        <f t="shared" si="3"/>
        <v>#N/A</v>
      </c>
      <c r="G21" t="e">
        <f t="shared" si="4"/>
        <v>#N/A</v>
      </c>
      <c r="H21" t="e">
        <f t="shared" si="5"/>
        <v>#N/A</v>
      </c>
      <c r="I21" t="e">
        <f t="shared" si="6"/>
        <v>#N/A</v>
      </c>
      <c r="J21" t="e">
        <f t="shared" si="7"/>
        <v>#N/A</v>
      </c>
      <c r="K21" t="e">
        <f t="shared" si="8"/>
        <v>#N/A</v>
      </c>
      <c r="L21" t="e">
        <f t="shared" si="9"/>
        <v>#N/A</v>
      </c>
      <c r="M21" t="e">
        <f t="shared" si="10"/>
        <v>#N/A</v>
      </c>
      <c r="N21" t="e">
        <f t="shared" si="11"/>
        <v>#N/A</v>
      </c>
      <c r="O21" t="e">
        <f t="shared" si="12"/>
        <v>#N/A</v>
      </c>
      <c r="P21" t="e">
        <f t="shared" si="13"/>
        <v>#N/A</v>
      </c>
      <c r="Q21" t="e">
        <f t="shared" si="14"/>
        <v>#N/A</v>
      </c>
      <c r="R21" t="e">
        <f t="shared" si="15"/>
        <v>#N/A</v>
      </c>
      <c r="S21" t="e">
        <f t="shared" si="16"/>
        <v>#N/A</v>
      </c>
      <c r="T21" t="e">
        <f>VLOOKUP(C21,Codigos!$I$2:$I$213,1,FALSE)</f>
        <v>#N/A</v>
      </c>
      <c r="U21" t="e">
        <f>VLOOKUP(C21,Albergues!B$4:B$75,1,FALSE)</f>
        <v>#N/A</v>
      </c>
      <c r="V21" t="e">
        <f>VLOOKUP(C21,VMVDU!B$3:B$74,1,FALSE)</f>
        <v>#N/A</v>
      </c>
      <c r="W21" t="e">
        <f>VLOOKUP(C21,AsistenciaAlimentaria!B$2:B$43,1,FALSE)</f>
        <v>#N/A</v>
      </c>
      <c r="X21" t="e">
        <f>VLOOKUP(C21,Institituciones!$B$2:$B$27,1,FALSE)</f>
        <v>#N/A</v>
      </c>
      <c r="Y21" t="e">
        <f>VLOOKUP(C21,'[2]Municipalidades más Afectadas ('!$D$2:$D$44,1,FALSE)</f>
        <v>#N/A</v>
      </c>
      <c r="Z21" t="e">
        <f t="shared" si="17"/>
        <v>#N/A</v>
      </c>
    </row>
    <row r="22" spans="1:26">
      <c r="A22" t="str">
        <f t="shared" si="0"/>
        <v>SANTA ANA</v>
      </c>
      <c r="B22" s="13" t="s">
        <v>95</v>
      </c>
      <c r="C22" s="12" t="s">
        <v>357</v>
      </c>
      <c r="D22">
        <f t="shared" si="1"/>
        <v>1</v>
      </c>
      <c r="E22">
        <f t="shared" si="2"/>
        <v>1</v>
      </c>
      <c r="F22">
        <f t="shared" si="3"/>
        <v>2</v>
      </c>
      <c r="G22">
        <f t="shared" si="4"/>
        <v>6</v>
      </c>
      <c r="H22">
        <f t="shared" si="5"/>
        <v>8</v>
      </c>
      <c r="I22">
        <f t="shared" si="6"/>
        <v>2</v>
      </c>
      <c r="J22">
        <f t="shared" si="7"/>
        <v>11</v>
      </c>
      <c r="K22">
        <f t="shared" si="8"/>
        <v>7</v>
      </c>
      <c r="L22">
        <f t="shared" si="9"/>
        <v>9</v>
      </c>
      <c r="M22">
        <f t="shared" si="10"/>
        <v>16</v>
      </c>
      <c r="N22" t="e">
        <f t="shared" si="11"/>
        <v>#N/A</v>
      </c>
      <c r="O22" t="e">
        <f t="shared" si="12"/>
        <v>#N/A</v>
      </c>
      <c r="P22" t="e">
        <f t="shared" si="13"/>
        <v>#N/A</v>
      </c>
      <c r="Q22" t="e">
        <f t="shared" si="14"/>
        <v>#N/A</v>
      </c>
      <c r="R22" t="e">
        <f t="shared" si="15"/>
        <v>#N/A</v>
      </c>
      <c r="S22" t="e">
        <f t="shared" si="16"/>
        <v>#N/A</v>
      </c>
      <c r="T22" t="str">
        <f>VLOOKUP(C22,Codigos!$I$2:$I$213,1,FALSE)</f>
        <v>0209</v>
      </c>
      <c r="U22" t="str">
        <f>VLOOKUP(C22,Albergues!B$4:B$75,1,FALSE)</f>
        <v>0209</v>
      </c>
      <c r="V22" t="str">
        <f>VLOOKUP(C22,VMVDU!B$3:B$74,1,FALSE)</f>
        <v>0209</v>
      </c>
      <c r="W22" t="e">
        <f>VLOOKUP(C22,AsistenciaAlimentaria!B$2:B$43,1,FALSE)</f>
        <v>#N/A</v>
      </c>
      <c r="X22" t="e">
        <f>VLOOKUP(C22,Institituciones!$B$2:$B$27,1,FALSE)</f>
        <v>#N/A</v>
      </c>
      <c r="Y22" t="e">
        <f>VLOOKUP(C22,'[2]Municipalidades más Afectadas ('!$D$2:$D$44,1,FALSE)</f>
        <v>#N/A</v>
      </c>
      <c r="Z22">
        <f t="shared" si="17"/>
        <v>8</v>
      </c>
    </row>
    <row r="23" spans="1:26">
      <c r="A23" t="str">
        <f t="shared" si="0"/>
        <v>SANTA ANA</v>
      </c>
      <c r="B23" s="13" t="s">
        <v>62</v>
      </c>
      <c r="C23" s="12" t="s">
        <v>358</v>
      </c>
      <c r="D23">
        <f t="shared" si="1"/>
        <v>3</v>
      </c>
      <c r="E23">
        <f t="shared" si="2"/>
        <v>7</v>
      </c>
      <c r="F23">
        <f t="shared" si="3"/>
        <v>23</v>
      </c>
      <c r="G23">
        <f t="shared" si="4"/>
        <v>17</v>
      </c>
      <c r="H23">
        <f t="shared" si="5"/>
        <v>40</v>
      </c>
      <c r="I23">
        <f t="shared" si="6"/>
        <v>3</v>
      </c>
      <c r="J23">
        <f t="shared" si="7"/>
        <v>7</v>
      </c>
      <c r="K23">
        <f t="shared" si="8"/>
        <v>23</v>
      </c>
      <c r="L23">
        <f t="shared" si="9"/>
        <v>17</v>
      </c>
      <c r="M23">
        <f t="shared" si="10"/>
        <v>40</v>
      </c>
      <c r="N23" t="e">
        <f t="shared" si="11"/>
        <v>#N/A</v>
      </c>
      <c r="O23" t="e">
        <f t="shared" si="12"/>
        <v>#N/A</v>
      </c>
      <c r="P23" t="e">
        <f t="shared" si="13"/>
        <v>#N/A</v>
      </c>
      <c r="Q23" t="e">
        <f t="shared" si="14"/>
        <v>#N/A</v>
      </c>
      <c r="R23" t="e">
        <f t="shared" si="15"/>
        <v>#N/A</v>
      </c>
      <c r="S23" t="e">
        <f t="shared" si="16"/>
        <v>#N/A</v>
      </c>
      <c r="T23" t="str">
        <f>VLOOKUP(C23,Codigos!$I$2:$I$213,1,FALSE)</f>
        <v>0210</v>
      </c>
      <c r="U23" t="str">
        <f>VLOOKUP(C23,Albergues!B$4:B$75,1,FALSE)</f>
        <v>0210</v>
      </c>
      <c r="V23" t="str">
        <f>VLOOKUP(C23,VMVDU!B$3:B$74,1,FALSE)</f>
        <v>0210</v>
      </c>
      <c r="W23" t="e">
        <f>VLOOKUP(C23,AsistenciaAlimentaria!B$2:B$43,1,FALSE)</f>
        <v>#N/A</v>
      </c>
      <c r="X23" t="e">
        <f>VLOOKUP(C23,Institituciones!$B$2:$B$27,1,FALSE)</f>
        <v>#N/A</v>
      </c>
      <c r="Y23" t="e">
        <f>VLOOKUP(C23,'[2]Municipalidades más Afectadas ('!$D$2:$D$44,1,FALSE)</f>
        <v>#N/A</v>
      </c>
      <c r="Z23">
        <f t="shared" si="17"/>
        <v>0</v>
      </c>
    </row>
    <row r="24" spans="1:26">
      <c r="A24" t="str">
        <f t="shared" si="0"/>
        <v>SANTA ANA</v>
      </c>
      <c r="B24" s="13" t="s">
        <v>96</v>
      </c>
      <c r="C24" s="12" t="s">
        <v>359</v>
      </c>
      <c r="D24" t="e">
        <f t="shared" si="1"/>
        <v>#N/A</v>
      </c>
      <c r="E24" t="e">
        <f t="shared" si="2"/>
        <v>#N/A</v>
      </c>
      <c r="F24" t="e">
        <f t="shared" si="3"/>
        <v>#N/A</v>
      </c>
      <c r="G24" t="e">
        <f t="shared" si="4"/>
        <v>#N/A</v>
      </c>
      <c r="H24" t="e">
        <f t="shared" si="5"/>
        <v>#N/A</v>
      </c>
      <c r="I24" t="e">
        <f t="shared" si="6"/>
        <v>#N/A</v>
      </c>
      <c r="J24" t="e">
        <f t="shared" si="7"/>
        <v>#N/A</v>
      </c>
      <c r="K24" t="e">
        <f t="shared" si="8"/>
        <v>#N/A</v>
      </c>
      <c r="L24" t="e">
        <f t="shared" si="9"/>
        <v>#N/A</v>
      </c>
      <c r="M24" t="e">
        <f t="shared" si="10"/>
        <v>#N/A</v>
      </c>
      <c r="N24" t="e">
        <f t="shared" si="11"/>
        <v>#N/A</v>
      </c>
      <c r="O24" t="e">
        <f t="shared" si="12"/>
        <v>#N/A</v>
      </c>
      <c r="P24" t="e">
        <f t="shared" si="13"/>
        <v>#N/A</v>
      </c>
      <c r="Q24" t="e">
        <f t="shared" si="14"/>
        <v>#N/A</v>
      </c>
      <c r="R24" t="e">
        <f t="shared" si="15"/>
        <v>#N/A</v>
      </c>
      <c r="S24" t="e">
        <f t="shared" si="16"/>
        <v>#N/A</v>
      </c>
      <c r="T24" t="e">
        <f>VLOOKUP(C24,Codigos!$I$2:$I$213,1,FALSE)</f>
        <v>#N/A</v>
      </c>
      <c r="U24" t="e">
        <f>VLOOKUP(C24,Albergues!B$4:B$75,1,FALSE)</f>
        <v>#N/A</v>
      </c>
      <c r="V24" t="e">
        <f>VLOOKUP(C24,VMVDU!B$3:B$74,1,FALSE)</f>
        <v>#N/A</v>
      </c>
      <c r="W24" t="e">
        <f>VLOOKUP(C24,AsistenciaAlimentaria!B$2:B$43,1,FALSE)</f>
        <v>#N/A</v>
      </c>
      <c r="X24" t="e">
        <f>VLOOKUP(C24,Institituciones!$B$2:$B$27,1,FALSE)</f>
        <v>#N/A</v>
      </c>
      <c r="Y24" t="e">
        <f>VLOOKUP(C24,'[2]Municipalidades más Afectadas ('!$D$2:$D$44,1,FALSE)</f>
        <v>#N/A</v>
      </c>
      <c r="Z24" t="e">
        <f t="shared" si="17"/>
        <v>#N/A</v>
      </c>
    </row>
    <row r="25" spans="1:26">
      <c r="A25" t="str">
        <f t="shared" si="0"/>
        <v>SANTA ANA</v>
      </c>
      <c r="B25" s="13" t="s">
        <v>97</v>
      </c>
      <c r="C25" s="12" t="s">
        <v>360</v>
      </c>
      <c r="D25" t="e">
        <f t="shared" si="1"/>
        <v>#N/A</v>
      </c>
      <c r="E25" t="e">
        <f t="shared" si="2"/>
        <v>#N/A</v>
      </c>
      <c r="F25" t="e">
        <f t="shared" si="3"/>
        <v>#N/A</v>
      </c>
      <c r="G25" t="e">
        <f t="shared" si="4"/>
        <v>#N/A</v>
      </c>
      <c r="H25" t="e">
        <f t="shared" si="5"/>
        <v>#N/A</v>
      </c>
      <c r="I25" t="e">
        <f t="shared" si="6"/>
        <v>#N/A</v>
      </c>
      <c r="J25" t="e">
        <f t="shared" si="7"/>
        <v>#N/A</v>
      </c>
      <c r="K25" t="e">
        <f t="shared" si="8"/>
        <v>#N/A</v>
      </c>
      <c r="L25" t="e">
        <f t="shared" si="9"/>
        <v>#N/A</v>
      </c>
      <c r="M25" t="e">
        <f t="shared" si="10"/>
        <v>#N/A</v>
      </c>
      <c r="N25" t="e">
        <f t="shared" si="11"/>
        <v>#N/A</v>
      </c>
      <c r="O25" t="e">
        <f t="shared" si="12"/>
        <v>#N/A</v>
      </c>
      <c r="P25" t="e">
        <f t="shared" si="13"/>
        <v>#N/A</v>
      </c>
      <c r="Q25" t="e">
        <f t="shared" si="14"/>
        <v>#N/A</v>
      </c>
      <c r="R25" t="e">
        <f t="shared" si="15"/>
        <v>#N/A</v>
      </c>
      <c r="S25" t="e">
        <f t="shared" si="16"/>
        <v>#N/A</v>
      </c>
      <c r="T25" t="e">
        <f>VLOOKUP(C25,Codigos!$I$2:$I$213,1,FALSE)</f>
        <v>#N/A</v>
      </c>
      <c r="U25" t="e">
        <f>VLOOKUP(C25,Albergues!B$4:B$75,1,FALSE)</f>
        <v>#N/A</v>
      </c>
      <c r="V25" t="e">
        <f>VLOOKUP(C25,VMVDU!B$3:B$74,1,FALSE)</f>
        <v>#N/A</v>
      </c>
      <c r="W25" t="e">
        <f>VLOOKUP(C25,AsistenciaAlimentaria!B$2:B$43,1,FALSE)</f>
        <v>#N/A</v>
      </c>
      <c r="X25" t="e">
        <f>VLOOKUP(C25,Institituciones!$B$2:$B$27,1,FALSE)</f>
        <v>#N/A</v>
      </c>
      <c r="Y25" t="e">
        <f>VLOOKUP(C25,'[2]Municipalidades más Afectadas ('!$D$2:$D$44,1,FALSE)</f>
        <v>#N/A</v>
      </c>
      <c r="Z25" t="e">
        <f t="shared" si="17"/>
        <v>#N/A</v>
      </c>
    </row>
    <row r="26" spans="1:26">
      <c r="A26" t="str">
        <f t="shared" si="0"/>
        <v>SANTA ANA</v>
      </c>
      <c r="B26" s="13" t="s">
        <v>98</v>
      </c>
      <c r="C26" s="12" t="s">
        <v>361</v>
      </c>
      <c r="D26" t="e">
        <f t="shared" si="1"/>
        <v>#N/A</v>
      </c>
      <c r="E26" t="e">
        <f t="shared" si="2"/>
        <v>#N/A</v>
      </c>
      <c r="F26" t="e">
        <f t="shared" si="3"/>
        <v>#N/A</v>
      </c>
      <c r="G26" t="e">
        <f t="shared" si="4"/>
        <v>#N/A</v>
      </c>
      <c r="H26" t="e">
        <f t="shared" si="5"/>
        <v>#N/A</v>
      </c>
      <c r="I26" t="e">
        <f t="shared" si="6"/>
        <v>#N/A</v>
      </c>
      <c r="J26" t="e">
        <f t="shared" si="7"/>
        <v>#N/A</v>
      </c>
      <c r="K26" t="e">
        <f t="shared" si="8"/>
        <v>#N/A</v>
      </c>
      <c r="L26" t="e">
        <f t="shared" si="9"/>
        <v>#N/A</v>
      </c>
      <c r="M26" t="e">
        <f t="shared" si="10"/>
        <v>#N/A</v>
      </c>
      <c r="N26" t="e">
        <f t="shared" si="11"/>
        <v>#N/A</v>
      </c>
      <c r="O26" t="e">
        <f t="shared" si="12"/>
        <v>#N/A</v>
      </c>
      <c r="P26" t="e">
        <f t="shared" si="13"/>
        <v>#N/A</v>
      </c>
      <c r="Q26" t="e">
        <f t="shared" si="14"/>
        <v>#N/A</v>
      </c>
      <c r="R26" t="e">
        <f t="shared" si="15"/>
        <v>#N/A</v>
      </c>
      <c r="S26" t="e">
        <f t="shared" si="16"/>
        <v>#N/A</v>
      </c>
      <c r="T26" t="e">
        <f>VLOOKUP(C26,Codigos!$I$2:$I$213,1,FALSE)</f>
        <v>#N/A</v>
      </c>
      <c r="U26" t="e">
        <f>VLOOKUP(C26,Albergues!B$4:B$75,1,FALSE)</f>
        <v>#N/A</v>
      </c>
      <c r="V26" t="e">
        <f>VLOOKUP(C26,VMVDU!B$3:B$74,1,FALSE)</f>
        <v>#N/A</v>
      </c>
      <c r="W26" t="e">
        <f>VLOOKUP(C26,AsistenciaAlimentaria!B$2:B$43,1,FALSE)</f>
        <v>#N/A</v>
      </c>
      <c r="X26" t="e">
        <f>VLOOKUP(C26,Institituciones!$B$2:$B$27,1,FALSE)</f>
        <v>#N/A</v>
      </c>
      <c r="Y26" t="e">
        <f>VLOOKUP(C26,'[2]Municipalidades más Afectadas ('!$D$2:$D$44,1,FALSE)</f>
        <v>#N/A</v>
      </c>
      <c r="Z26" t="e">
        <f t="shared" si="17"/>
        <v>#N/A</v>
      </c>
    </row>
    <row r="27" spans="1:26">
      <c r="A27" t="str">
        <f t="shared" si="0"/>
        <v>SONSONATE</v>
      </c>
      <c r="B27" s="13" t="s">
        <v>99</v>
      </c>
      <c r="C27" s="12" t="s">
        <v>362</v>
      </c>
      <c r="D27">
        <f t="shared" si="1"/>
        <v>8</v>
      </c>
      <c r="E27">
        <f t="shared" si="2"/>
        <v>6</v>
      </c>
      <c r="F27">
        <f t="shared" si="3"/>
        <v>173</v>
      </c>
      <c r="G27">
        <f t="shared" si="4"/>
        <v>308</v>
      </c>
      <c r="H27">
        <f t="shared" si="5"/>
        <v>481</v>
      </c>
      <c r="I27">
        <f t="shared" si="6"/>
        <v>8</v>
      </c>
      <c r="J27">
        <f t="shared" si="7"/>
        <v>6</v>
      </c>
      <c r="K27">
        <f t="shared" si="8"/>
        <v>173</v>
      </c>
      <c r="L27">
        <f t="shared" si="9"/>
        <v>308</v>
      </c>
      <c r="M27">
        <f t="shared" si="10"/>
        <v>481</v>
      </c>
      <c r="N27" t="e">
        <f t="shared" si="11"/>
        <v>#N/A</v>
      </c>
      <c r="O27" t="e">
        <f t="shared" si="12"/>
        <v>#N/A</v>
      </c>
      <c r="P27" t="e">
        <f t="shared" si="13"/>
        <v>#N/A</v>
      </c>
      <c r="Q27">
        <f t="shared" si="14"/>
        <v>6</v>
      </c>
      <c r="R27">
        <f t="shared" si="15"/>
        <v>31</v>
      </c>
      <c r="S27">
        <f t="shared" si="16"/>
        <v>64</v>
      </c>
      <c r="T27" t="str">
        <f>VLOOKUP(C27,Codigos!$I$2:$I$213,1,FALSE)</f>
        <v>0301</v>
      </c>
      <c r="U27" t="str">
        <f>VLOOKUP(C27,Albergues!B$4:B$75,1,FALSE)</f>
        <v>0301</v>
      </c>
      <c r="V27" t="str">
        <f>VLOOKUP(C27,VMVDU!B$3:B$74,1,FALSE)</f>
        <v>0301</v>
      </c>
      <c r="W27" t="e">
        <f>VLOOKUP(C27,AsistenciaAlimentaria!B$2:B$43,1,FALSE)</f>
        <v>#N/A</v>
      </c>
      <c r="X27" t="str">
        <f>VLOOKUP(C27,Institituciones!$B$2:$B$27,1,FALSE)</f>
        <v>0301</v>
      </c>
      <c r="Y27" t="e">
        <f>VLOOKUP(C27,'[2]Municipalidades más Afectadas ('!$D$2:$D$44,1,FALSE)</f>
        <v>#N/A</v>
      </c>
      <c r="Z27">
        <f t="shared" si="17"/>
        <v>0</v>
      </c>
    </row>
    <row r="28" spans="1:26">
      <c r="A28" t="str">
        <f t="shared" si="0"/>
        <v>SONSONATE</v>
      </c>
      <c r="B28" s="13" t="s">
        <v>100</v>
      </c>
      <c r="C28" s="12" t="s">
        <v>363</v>
      </c>
      <c r="D28">
        <f t="shared" si="1"/>
        <v>2</v>
      </c>
      <c r="E28">
        <f t="shared" si="2"/>
        <v>0</v>
      </c>
      <c r="F28">
        <f t="shared" si="3"/>
        <v>12</v>
      </c>
      <c r="G28">
        <f t="shared" si="4"/>
        <v>0</v>
      </c>
      <c r="H28">
        <f t="shared" si="5"/>
        <v>12</v>
      </c>
      <c r="I28">
        <f t="shared" si="6"/>
        <v>2</v>
      </c>
      <c r="J28">
        <f t="shared" si="7"/>
        <v>0</v>
      </c>
      <c r="K28">
        <f t="shared" si="8"/>
        <v>12</v>
      </c>
      <c r="L28">
        <f t="shared" si="9"/>
        <v>0</v>
      </c>
      <c r="M28">
        <f t="shared" si="10"/>
        <v>12</v>
      </c>
      <c r="N28">
        <f t="shared" si="11"/>
        <v>1</v>
      </c>
      <c r="O28">
        <f t="shared" si="12"/>
        <v>2</v>
      </c>
      <c r="P28">
        <f t="shared" si="13"/>
        <v>0</v>
      </c>
      <c r="Q28">
        <f t="shared" si="14"/>
        <v>7</v>
      </c>
      <c r="R28">
        <f t="shared" si="15"/>
        <v>82</v>
      </c>
      <c r="S28">
        <f t="shared" si="16"/>
        <v>35</v>
      </c>
      <c r="T28" t="str">
        <f>VLOOKUP(C28,Codigos!$I$2:$I$213,1,FALSE)</f>
        <v>0302</v>
      </c>
      <c r="U28" t="str">
        <f>VLOOKUP(C28,Albergues!B$4:B$75,1,FALSE)</f>
        <v>0302</v>
      </c>
      <c r="V28" t="str">
        <f>VLOOKUP(C28,VMVDU!B$3:B$74,1,FALSE)</f>
        <v>0302</v>
      </c>
      <c r="W28" t="str">
        <f>VLOOKUP(C28,AsistenciaAlimentaria!B$2:B$43,1,FALSE)</f>
        <v>0302</v>
      </c>
      <c r="X28" t="str">
        <f>VLOOKUP(C28,Institituciones!$B$2:$B$27,1,FALSE)</f>
        <v>0302</v>
      </c>
      <c r="Y28" t="e">
        <f>VLOOKUP(C28,'[2]Municipalidades más Afectadas ('!$D$2:$D$44,1,FALSE)</f>
        <v>#N/A</v>
      </c>
      <c r="Z28">
        <f t="shared" si="17"/>
        <v>0</v>
      </c>
    </row>
    <row r="29" spans="1:26">
      <c r="A29" t="str">
        <f t="shared" si="0"/>
        <v>SONSONATE</v>
      </c>
      <c r="B29" s="13" t="s">
        <v>101</v>
      </c>
      <c r="C29" s="12" t="s">
        <v>364</v>
      </c>
      <c r="D29">
        <f t="shared" si="1"/>
        <v>12</v>
      </c>
      <c r="E29">
        <f t="shared" si="2"/>
        <v>11</v>
      </c>
      <c r="F29">
        <f t="shared" si="3"/>
        <v>92</v>
      </c>
      <c r="G29">
        <f t="shared" si="4"/>
        <v>175</v>
      </c>
      <c r="H29">
        <f t="shared" si="5"/>
        <v>267</v>
      </c>
      <c r="I29">
        <f t="shared" si="6"/>
        <v>12</v>
      </c>
      <c r="J29">
        <f t="shared" si="7"/>
        <v>11</v>
      </c>
      <c r="K29">
        <f t="shared" si="8"/>
        <v>92</v>
      </c>
      <c r="L29">
        <f t="shared" si="9"/>
        <v>175</v>
      </c>
      <c r="M29">
        <f t="shared" si="10"/>
        <v>267</v>
      </c>
      <c r="N29">
        <f t="shared" si="11"/>
        <v>1</v>
      </c>
      <c r="O29">
        <f t="shared" si="12"/>
        <v>0</v>
      </c>
      <c r="P29">
        <f t="shared" si="13"/>
        <v>0</v>
      </c>
      <c r="Q29">
        <f t="shared" si="14"/>
        <v>9</v>
      </c>
      <c r="R29">
        <f t="shared" si="15"/>
        <v>18</v>
      </c>
      <c r="S29">
        <f t="shared" si="16"/>
        <v>511</v>
      </c>
      <c r="T29" t="str">
        <f>VLOOKUP(C29,Codigos!$I$2:$I$213,1,FALSE)</f>
        <v>0303</v>
      </c>
      <c r="U29" t="str">
        <f>VLOOKUP(C29,Albergues!B$4:B$75,1,FALSE)</f>
        <v>0303</v>
      </c>
      <c r="V29" t="str">
        <f>VLOOKUP(C29,VMVDU!B$3:B$74,1,FALSE)</f>
        <v>0303</v>
      </c>
      <c r="W29" t="str">
        <f>VLOOKUP(C29,AsistenciaAlimentaria!B$2:B$43,1,FALSE)</f>
        <v>0303</v>
      </c>
      <c r="X29" t="str">
        <f>VLOOKUP(C29,Institituciones!$B$2:$B$27,1,FALSE)</f>
        <v>0303</v>
      </c>
      <c r="Y29" t="e">
        <f>VLOOKUP(C29,'[2]Municipalidades más Afectadas ('!$D$2:$D$44,1,FALSE)</f>
        <v>#N/A</v>
      </c>
      <c r="Z29">
        <f t="shared" si="17"/>
        <v>0</v>
      </c>
    </row>
    <row r="30" spans="1:26">
      <c r="A30" t="str">
        <f t="shared" si="0"/>
        <v>SONSONATE</v>
      </c>
      <c r="B30" s="13" t="s">
        <v>102</v>
      </c>
      <c r="C30" s="12" t="s">
        <v>365</v>
      </c>
      <c r="D30">
        <f t="shared" si="1"/>
        <v>1</v>
      </c>
      <c r="E30">
        <f t="shared" si="2"/>
        <v>3</v>
      </c>
      <c r="F30">
        <f t="shared" si="3"/>
        <v>1</v>
      </c>
      <c r="G30">
        <f t="shared" si="4"/>
        <v>2</v>
      </c>
      <c r="H30">
        <f t="shared" si="5"/>
        <v>3</v>
      </c>
      <c r="I30">
        <f t="shared" si="6"/>
        <v>1</v>
      </c>
      <c r="J30">
        <f t="shared" si="7"/>
        <v>3</v>
      </c>
      <c r="K30">
        <f t="shared" si="8"/>
        <v>1</v>
      </c>
      <c r="L30">
        <f t="shared" si="9"/>
        <v>2</v>
      </c>
      <c r="M30">
        <f t="shared" si="10"/>
        <v>3</v>
      </c>
      <c r="N30" t="e">
        <f t="shared" si="11"/>
        <v>#N/A</v>
      </c>
      <c r="O30" t="e">
        <f t="shared" si="12"/>
        <v>#N/A</v>
      </c>
      <c r="P30" t="e">
        <f t="shared" si="13"/>
        <v>#N/A</v>
      </c>
      <c r="Q30" t="e">
        <f t="shared" si="14"/>
        <v>#N/A</v>
      </c>
      <c r="R30" t="e">
        <f t="shared" si="15"/>
        <v>#N/A</v>
      </c>
      <c r="S30" t="e">
        <f t="shared" si="16"/>
        <v>#N/A</v>
      </c>
      <c r="T30" t="str">
        <f>VLOOKUP(C30,Codigos!$I$2:$I$213,1,FALSE)</f>
        <v>0304</v>
      </c>
      <c r="U30" t="str">
        <f>VLOOKUP(C30,Albergues!B$4:B$75,1,FALSE)</f>
        <v>0304</v>
      </c>
      <c r="V30" t="str">
        <f>VLOOKUP(C30,VMVDU!B$3:B$74,1,FALSE)</f>
        <v>0304</v>
      </c>
      <c r="W30" t="e">
        <f>VLOOKUP(C30,AsistenciaAlimentaria!B$2:B$43,1,FALSE)</f>
        <v>#N/A</v>
      </c>
      <c r="X30" t="e">
        <f>VLOOKUP(C30,Institituciones!$B$2:$B$27,1,FALSE)</f>
        <v>#N/A</v>
      </c>
      <c r="Y30" t="e">
        <f>VLOOKUP(C30,'[2]Municipalidades más Afectadas ('!$D$2:$D$44,1,FALSE)</f>
        <v>#N/A</v>
      </c>
      <c r="Z30">
        <f t="shared" si="17"/>
        <v>0</v>
      </c>
    </row>
    <row r="31" spans="1:26">
      <c r="A31" t="str">
        <f t="shared" si="0"/>
        <v>SONSONATE</v>
      </c>
      <c r="B31" s="13" t="s">
        <v>103</v>
      </c>
      <c r="C31" s="12" t="s">
        <v>366</v>
      </c>
      <c r="D31" t="e">
        <f t="shared" si="1"/>
        <v>#N/A</v>
      </c>
      <c r="E31" t="e">
        <f t="shared" si="2"/>
        <v>#N/A</v>
      </c>
      <c r="F31" t="e">
        <f t="shared" si="3"/>
        <v>#N/A</v>
      </c>
      <c r="G31" t="e">
        <f t="shared" si="4"/>
        <v>#N/A</v>
      </c>
      <c r="H31" t="e">
        <f t="shared" si="5"/>
        <v>#N/A</v>
      </c>
      <c r="I31" t="e">
        <f t="shared" si="6"/>
        <v>#N/A</v>
      </c>
      <c r="J31" t="e">
        <f t="shared" si="7"/>
        <v>#N/A</v>
      </c>
      <c r="K31" t="e">
        <f t="shared" si="8"/>
        <v>#N/A</v>
      </c>
      <c r="L31" t="e">
        <f t="shared" si="9"/>
        <v>#N/A</v>
      </c>
      <c r="M31" t="e">
        <f t="shared" si="10"/>
        <v>#N/A</v>
      </c>
      <c r="N31" t="e">
        <f t="shared" si="11"/>
        <v>#N/A</v>
      </c>
      <c r="O31" t="e">
        <f t="shared" si="12"/>
        <v>#N/A</v>
      </c>
      <c r="P31" t="e">
        <f t="shared" si="13"/>
        <v>#N/A</v>
      </c>
      <c r="Q31" t="e">
        <f t="shared" si="14"/>
        <v>#N/A</v>
      </c>
      <c r="R31" t="e">
        <f t="shared" si="15"/>
        <v>#N/A</v>
      </c>
      <c r="S31" t="e">
        <f t="shared" si="16"/>
        <v>#N/A</v>
      </c>
      <c r="T31" t="e">
        <f>VLOOKUP(C31,Codigos!$I$2:$I$213,1,FALSE)</f>
        <v>#N/A</v>
      </c>
      <c r="U31" t="e">
        <f>VLOOKUP(C31,Albergues!B$4:B$75,1,FALSE)</f>
        <v>#N/A</v>
      </c>
      <c r="V31" t="e">
        <f>VLOOKUP(C31,VMVDU!B$3:B$74,1,FALSE)</f>
        <v>#N/A</v>
      </c>
      <c r="W31" t="e">
        <f>VLOOKUP(C31,AsistenciaAlimentaria!B$2:B$43,1,FALSE)</f>
        <v>#N/A</v>
      </c>
      <c r="X31" t="e">
        <f>VLOOKUP(C31,Institituciones!$B$2:$B$27,1,FALSE)</f>
        <v>#N/A</v>
      </c>
      <c r="Y31" t="str">
        <f>VLOOKUP(C31,'[2]Municipalidades más Afectadas ('!$D$2:$D$44,1,FALSE)</f>
        <v>0305</v>
      </c>
      <c r="Z31" t="e">
        <f t="shared" si="17"/>
        <v>#N/A</v>
      </c>
    </row>
    <row r="32" spans="1:26">
      <c r="A32" t="str">
        <f t="shared" si="0"/>
        <v>SONSONATE</v>
      </c>
      <c r="B32" s="13" t="s">
        <v>104</v>
      </c>
      <c r="C32" s="12" t="s">
        <v>367</v>
      </c>
      <c r="D32" t="e">
        <f t="shared" si="1"/>
        <v>#N/A</v>
      </c>
      <c r="E32" t="e">
        <f t="shared" si="2"/>
        <v>#N/A</v>
      </c>
      <c r="F32" t="e">
        <f t="shared" si="3"/>
        <v>#N/A</v>
      </c>
      <c r="G32" t="e">
        <f t="shared" si="4"/>
        <v>#N/A</v>
      </c>
      <c r="H32" t="e">
        <f t="shared" si="5"/>
        <v>#N/A</v>
      </c>
      <c r="I32" t="e">
        <f t="shared" si="6"/>
        <v>#N/A</v>
      </c>
      <c r="J32" t="e">
        <f t="shared" si="7"/>
        <v>#N/A</v>
      </c>
      <c r="K32" t="e">
        <f t="shared" si="8"/>
        <v>#N/A</v>
      </c>
      <c r="L32" t="e">
        <f t="shared" si="9"/>
        <v>#N/A</v>
      </c>
      <c r="M32" t="e">
        <f t="shared" si="10"/>
        <v>#N/A</v>
      </c>
      <c r="N32" t="e">
        <f t="shared" si="11"/>
        <v>#N/A</v>
      </c>
      <c r="O32" t="e">
        <f t="shared" si="12"/>
        <v>#N/A</v>
      </c>
      <c r="P32" t="e">
        <f t="shared" si="13"/>
        <v>#N/A</v>
      </c>
      <c r="Q32" t="e">
        <f t="shared" si="14"/>
        <v>#N/A</v>
      </c>
      <c r="R32" t="e">
        <f t="shared" si="15"/>
        <v>#N/A</v>
      </c>
      <c r="S32" t="e">
        <f t="shared" si="16"/>
        <v>#N/A</v>
      </c>
      <c r="T32" t="e">
        <f>VLOOKUP(C32,Codigos!$I$2:$I$213,1,FALSE)</f>
        <v>#N/A</v>
      </c>
      <c r="U32" t="e">
        <f>VLOOKUP(C32,Albergues!B$4:B$75,1,FALSE)</f>
        <v>#N/A</v>
      </c>
      <c r="V32" t="e">
        <f>VLOOKUP(C32,VMVDU!B$3:B$74,1,FALSE)</f>
        <v>#N/A</v>
      </c>
      <c r="W32" t="e">
        <f>VLOOKUP(C32,AsistenciaAlimentaria!B$2:B$43,1,FALSE)</f>
        <v>#N/A</v>
      </c>
      <c r="X32" t="e">
        <f>VLOOKUP(C32,Institituciones!$B$2:$B$27,1,FALSE)</f>
        <v>#N/A</v>
      </c>
      <c r="Y32" t="e">
        <f>VLOOKUP(C32,'[2]Municipalidades más Afectadas ('!$D$2:$D$44,1,FALSE)</f>
        <v>#N/A</v>
      </c>
      <c r="Z32" t="e">
        <f t="shared" si="17"/>
        <v>#N/A</v>
      </c>
    </row>
    <row r="33" spans="1:26">
      <c r="A33" t="str">
        <f t="shared" si="0"/>
        <v>SONSONATE</v>
      </c>
      <c r="B33" s="13" t="s">
        <v>105</v>
      </c>
      <c r="C33" s="12" t="s">
        <v>368</v>
      </c>
      <c r="D33">
        <f t="shared" si="1"/>
        <v>2</v>
      </c>
      <c r="E33">
        <f t="shared" si="2"/>
        <v>0</v>
      </c>
      <c r="F33">
        <f t="shared" si="3"/>
        <v>5</v>
      </c>
      <c r="G33">
        <f t="shared" si="4"/>
        <v>0</v>
      </c>
      <c r="H33">
        <f t="shared" si="5"/>
        <v>5</v>
      </c>
      <c r="I33">
        <f t="shared" si="6"/>
        <v>2</v>
      </c>
      <c r="J33">
        <f t="shared" si="7"/>
        <v>0</v>
      </c>
      <c r="K33">
        <f t="shared" si="8"/>
        <v>5</v>
      </c>
      <c r="L33">
        <f t="shared" si="9"/>
        <v>0</v>
      </c>
      <c r="M33">
        <f t="shared" si="10"/>
        <v>5</v>
      </c>
      <c r="N33" t="e">
        <f t="shared" si="11"/>
        <v>#N/A</v>
      </c>
      <c r="O33" t="e">
        <f t="shared" si="12"/>
        <v>#N/A</v>
      </c>
      <c r="P33" t="e">
        <f t="shared" si="13"/>
        <v>#N/A</v>
      </c>
      <c r="Q33" t="e">
        <f t="shared" si="14"/>
        <v>#N/A</v>
      </c>
      <c r="R33" t="e">
        <f t="shared" si="15"/>
        <v>#N/A</v>
      </c>
      <c r="S33" t="e">
        <f t="shared" si="16"/>
        <v>#N/A</v>
      </c>
      <c r="T33" t="str">
        <f>VLOOKUP(C33,Codigos!$I$2:$I$213,1,FALSE)</f>
        <v>0307</v>
      </c>
      <c r="U33" t="str">
        <f>VLOOKUP(C33,Albergues!B$4:B$75,1,FALSE)</f>
        <v>0307</v>
      </c>
      <c r="V33" t="str">
        <f>VLOOKUP(C33,VMVDU!B$3:B$74,1,FALSE)</f>
        <v>0307</v>
      </c>
      <c r="W33" t="e">
        <f>VLOOKUP(C33,AsistenciaAlimentaria!B$2:B$43,1,FALSE)</f>
        <v>#N/A</v>
      </c>
      <c r="X33" t="e">
        <f>VLOOKUP(C33,Institituciones!$B$2:$B$27,1,FALSE)</f>
        <v>#N/A</v>
      </c>
      <c r="Y33" t="e">
        <f>VLOOKUP(C33,'[2]Municipalidades más Afectadas ('!$D$2:$D$44,1,FALSE)</f>
        <v>#N/A</v>
      </c>
      <c r="Z33">
        <f t="shared" si="17"/>
        <v>0</v>
      </c>
    </row>
    <row r="34" spans="1:26">
      <c r="A34" t="str">
        <f t="shared" si="0"/>
        <v>SONSONATE</v>
      </c>
      <c r="B34" s="13" t="s">
        <v>106</v>
      </c>
      <c r="C34" s="12" t="s">
        <v>369</v>
      </c>
      <c r="D34">
        <f t="shared" si="1"/>
        <v>1</v>
      </c>
      <c r="E34">
        <f t="shared" si="2"/>
        <v>3</v>
      </c>
      <c r="F34">
        <f t="shared" si="3"/>
        <v>6</v>
      </c>
      <c r="G34">
        <f t="shared" si="4"/>
        <v>0</v>
      </c>
      <c r="H34">
        <f t="shared" si="5"/>
        <v>6</v>
      </c>
      <c r="I34">
        <f t="shared" si="6"/>
        <v>1</v>
      </c>
      <c r="J34">
        <f t="shared" si="7"/>
        <v>3</v>
      </c>
      <c r="K34">
        <f t="shared" si="8"/>
        <v>6</v>
      </c>
      <c r="L34">
        <f t="shared" si="9"/>
        <v>0</v>
      </c>
      <c r="M34">
        <f t="shared" si="10"/>
        <v>6</v>
      </c>
      <c r="N34">
        <f t="shared" si="11"/>
        <v>14</v>
      </c>
      <c r="O34">
        <f t="shared" si="12"/>
        <v>1</v>
      </c>
      <c r="P34">
        <f t="shared" si="13"/>
        <v>210</v>
      </c>
      <c r="Q34" t="e">
        <f t="shared" si="14"/>
        <v>#N/A</v>
      </c>
      <c r="R34" t="e">
        <f t="shared" si="15"/>
        <v>#N/A</v>
      </c>
      <c r="S34" t="e">
        <f t="shared" si="16"/>
        <v>#N/A</v>
      </c>
      <c r="T34" t="str">
        <f>VLOOKUP(C34,Codigos!$I$2:$I$213,1,FALSE)</f>
        <v>0308</v>
      </c>
      <c r="U34" t="str">
        <f>VLOOKUP(C34,Albergues!B$4:B$75,1,FALSE)</f>
        <v>0308</v>
      </c>
      <c r="V34" t="str">
        <f>VLOOKUP(C34,VMVDU!B$3:B$74,1,FALSE)</f>
        <v>0308</v>
      </c>
      <c r="W34" t="str">
        <f>VLOOKUP(C34,AsistenciaAlimentaria!B$2:B$43,1,FALSE)</f>
        <v>0308</v>
      </c>
      <c r="X34" t="e">
        <f>VLOOKUP(C34,Institituciones!$B$2:$B$27,1,FALSE)</f>
        <v>#N/A</v>
      </c>
      <c r="Y34" t="e">
        <f>VLOOKUP(C34,'[2]Municipalidades más Afectadas ('!$D$2:$D$44,1,FALSE)</f>
        <v>#N/A</v>
      </c>
      <c r="Z34">
        <f t="shared" si="17"/>
        <v>0</v>
      </c>
    </row>
    <row r="35" spans="1:26">
      <c r="A35" t="str">
        <f t="shared" si="0"/>
        <v>SONSONATE</v>
      </c>
      <c r="B35" s="13" t="s">
        <v>107</v>
      </c>
      <c r="C35" s="12" t="s">
        <v>370</v>
      </c>
      <c r="D35">
        <f t="shared" si="1"/>
        <v>3</v>
      </c>
      <c r="E35">
        <f t="shared" si="2"/>
        <v>4</v>
      </c>
      <c r="F35">
        <f t="shared" si="3"/>
        <v>14</v>
      </c>
      <c r="G35">
        <f t="shared" si="4"/>
        <v>33</v>
      </c>
      <c r="H35">
        <f t="shared" si="5"/>
        <v>47</v>
      </c>
      <c r="I35">
        <f t="shared" si="6"/>
        <v>3</v>
      </c>
      <c r="J35">
        <f t="shared" si="7"/>
        <v>4</v>
      </c>
      <c r="K35">
        <f t="shared" si="8"/>
        <v>14</v>
      </c>
      <c r="L35">
        <f t="shared" si="9"/>
        <v>33</v>
      </c>
      <c r="M35">
        <f t="shared" si="10"/>
        <v>47</v>
      </c>
      <c r="N35" t="e">
        <f t="shared" si="11"/>
        <v>#N/A</v>
      </c>
      <c r="O35" t="e">
        <f t="shared" si="12"/>
        <v>#N/A</v>
      </c>
      <c r="P35" t="e">
        <f t="shared" si="13"/>
        <v>#N/A</v>
      </c>
      <c r="Q35" t="e">
        <f t="shared" si="14"/>
        <v>#N/A</v>
      </c>
      <c r="R35" t="e">
        <f t="shared" si="15"/>
        <v>#N/A</v>
      </c>
      <c r="S35" t="e">
        <f t="shared" si="16"/>
        <v>#N/A</v>
      </c>
      <c r="T35" t="str">
        <f>VLOOKUP(C35,Codigos!$I$2:$I$213,1,FALSE)</f>
        <v>0309</v>
      </c>
      <c r="U35" t="str">
        <f>VLOOKUP(C35,Albergues!B$4:B$75,1,FALSE)</f>
        <v>0309</v>
      </c>
      <c r="V35" t="str">
        <f>VLOOKUP(C35,VMVDU!B$3:B$74,1,FALSE)</f>
        <v>0309</v>
      </c>
      <c r="W35" t="e">
        <f>VLOOKUP(C35,AsistenciaAlimentaria!B$2:B$43,1,FALSE)</f>
        <v>#N/A</v>
      </c>
      <c r="X35" t="e">
        <f>VLOOKUP(C35,Institituciones!$B$2:$B$27,1,FALSE)</f>
        <v>#N/A</v>
      </c>
      <c r="Y35" t="e">
        <f>VLOOKUP(C35,'[2]Municipalidades más Afectadas ('!$D$2:$D$44,1,FALSE)</f>
        <v>#N/A</v>
      </c>
      <c r="Z35">
        <f t="shared" si="17"/>
        <v>0</v>
      </c>
    </row>
    <row r="36" spans="1:26">
      <c r="A36" t="str">
        <f t="shared" si="0"/>
        <v>SONSONATE</v>
      </c>
      <c r="B36" s="13" t="s">
        <v>108</v>
      </c>
      <c r="C36" s="12" t="s">
        <v>371</v>
      </c>
      <c r="D36">
        <f t="shared" si="1"/>
        <v>1</v>
      </c>
      <c r="E36">
        <f t="shared" si="2"/>
        <v>0</v>
      </c>
      <c r="F36">
        <f t="shared" si="3"/>
        <v>5</v>
      </c>
      <c r="G36">
        <f t="shared" si="4"/>
        <v>0</v>
      </c>
      <c r="H36">
        <f t="shared" si="5"/>
        <v>5</v>
      </c>
      <c r="I36">
        <f t="shared" si="6"/>
        <v>1</v>
      </c>
      <c r="J36">
        <f t="shared" si="7"/>
        <v>0</v>
      </c>
      <c r="K36">
        <f t="shared" si="8"/>
        <v>5</v>
      </c>
      <c r="L36">
        <f t="shared" si="9"/>
        <v>0</v>
      </c>
      <c r="M36">
        <f t="shared" si="10"/>
        <v>5</v>
      </c>
      <c r="N36" t="e">
        <f t="shared" si="11"/>
        <v>#N/A</v>
      </c>
      <c r="O36" t="e">
        <f t="shared" si="12"/>
        <v>#N/A</v>
      </c>
      <c r="P36" t="e">
        <f t="shared" si="13"/>
        <v>#N/A</v>
      </c>
      <c r="Q36" t="e">
        <f t="shared" si="14"/>
        <v>#N/A</v>
      </c>
      <c r="R36" t="e">
        <f t="shared" si="15"/>
        <v>#N/A</v>
      </c>
      <c r="S36" t="e">
        <f t="shared" si="16"/>
        <v>#N/A</v>
      </c>
      <c r="T36" t="str">
        <f>VLOOKUP(C36,Codigos!$I$2:$I$213,1,FALSE)</f>
        <v>0310</v>
      </c>
      <c r="U36" t="str">
        <f>VLOOKUP(C36,Albergues!B$4:B$75,1,FALSE)</f>
        <v>0310</v>
      </c>
      <c r="V36" t="str">
        <f>VLOOKUP(C36,VMVDU!B$3:B$74,1,FALSE)</f>
        <v>0310</v>
      </c>
      <c r="W36" t="e">
        <f>VLOOKUP(C36,AsistenciaAlimentaria!B$2:B$43,1,FALSE)</f>
        <v>#N/A</v>
      </c>
      <c r="X36" t="e">
        <f>VLOOKUP(C36,Institituciones!$B$2:$B$27,1,FALSE)</f>
        <v>#N/A</v>
      </c>
      <c r="Y36" t="e">
        <f>VLOOKUP(C36,'[2]Municipalidades más Afectadas ('!$D$2:$D$44,1,FALSE)</f>
        <v>#N/A</v>
      </c>
      <c r="Z36">
        <f t="shared" si="17"/>
        <v>0</v>
      </c>
    </row>
    <row r="37" spans="1:26">
      <c r="A37" t="str">
        <f t="shared" si="0"/>
        <v>SONSONATE</v>
      </c>
      <c r="B37" s="13" t="s">
        <v>109</v>
      </c>
      <c r="C37" s="12" t="s">
        <v>372</v>
      </c>
      <c r="D37" t="e">
        <f t="shared" si="1"/>
        <v>#N/A</v>
      </c>
      <c r="E37" t="e">
        <f t="shared" si="2"/>
        <v>#N/A</v>
      </c>
      <c r="F37" t="e">
        <f t="shared" si="3"/>
        <v>#N/A</v>
      </c>
      <c r="G37" t="e">
        <f t="shared" si="4"/>
        <v>#N/A</v>
      </c>
      <c r="H37" t="e">
        <f t="shared" si="5"/>
        <v>#N/A</v>
      </c>
      <c r="I37" t="e">
        <f t="shared" si="6"/>
        <v>#N/A</v>
      </c>
      <c r="J37" t="e">
        <f t="shared" si="7"/>
        <v>#N/A</v>
      </c>
      <c r="K37" t="e">
        <f t="shared" si="8"/>
        <v>#N/A</v>
      </c>
      <c r="L37" t="e">
        <f t="shared" si="9"/>
        <v>#N/A</v>
      </c>
      <c r="M37" t="e">
        <f t="shared" si="10"/>
        <v>#N/A</v>
      </c>
      <c r="N37" t="e">
        <f t="shared" si="11"/>
        <v>#N/A</v>
      </c>
      <c r="O37" t="e">
        <f t="shared" si="12"/>
        <v>#N/A</v>
      </c>
      <c r="P37" t="e">
        <f t="shared" si="13"/>
        <v>#N/A</v>
      </c>
      <c r="Q37" t="e">
        <f t="shared" si="14"/>
        <v>#N/A</v>
      </c>
      <c r="R37" t="e">
        <f t="shared" si="15"/>
        <v>#N/A</v>
      </c>
      <c r="S37" t="e">
        <f t="shared" si="16"/>
        <v>#N/A</v>
      </c>
      <c r="T37" t="e">
        <f>VLOOKUP(C37,Codigos!$I$2:$I$213,1,FALSE)</f>
        <v>#N/A</v>
      </c>
      <c r="U37" t="e">
        <f>VLOOKUP(C37,Albergues!B$4:B$75,1,FALSE)</f>
        <v>#N/A</v>
      </c>
      <c r="V37" t="e">
        <f>VLOOKUP(C37,VMVDU!B$3:B$74,1,FALSE)</f>
        <v>#N/A</v>
      </c>
      <c r="W37" t="e">
        <f>VLOOKUP(C37,AsistenciaAlimentaria!B$2:B$43,1,FALSE)</f>
        <v>#N/A</v>
      </c>
      <c r="X37" t="e">
        <f>VLOOKUP(C37,Institituciones!$B$2:$B$27,1,FALSE)</f>
        <v>#N/A</v>
      </c>
      <c r="Y37" t="e">
        <f>VLOOKUP(C37,'[2]Municipalidades más Afectadas ('!$D$2:$D$44,1,FALSE)</f>
        <v>#N/A</v>
      </c>
      <c r="Z37" t="e">
        <f t="shared" si="17"/>
        <v>#N/A</v>
      </c>
    </row>
    <row r="38" spans="1:26">
      <c r="A38" t="str">
        <f t="shared" si="0"/>
        <v>SONSONATE</v>
      </c>
      <c r="B38" s="13" t="s">
        <v>110</v>
      </c>
      <c r="C38" s="12" t="s">
        <v>373</v>
      </c>
      <c r="D38">
        <f t="shared" si="1"/>
        <v>12</v>
      </c>
      <c r="E38">
        <f t="shared" si="2"/>
        <v>27</v>
      </c>
      <c r="F38">
        <f t="shared" si="3"/>
        <v>185</v>
      </c>
      <c r="G38">
        <f t="shared" si="4"/>
        <v>51</v>
      </c>
      <c r="H38">
        <f t="shared" si="5"/>
        <v>236</v>
      </c>
      <c r="I38">
        <f t="shared" si="6"/>
        <v>12</v>
      </c>
      <c r="J38">
        <f t="shared" si="7"/>
        <v>27</v>
      </c>
      <c r="K38">
        <f t="shared" si="8"/>
        <v>185</v>
      </c>
      <c r="L38">
        <f t="shared" si="9"/>
        <v>51</v>
      </c>
      <c r="M38">
        <f t="shared" si="10"/>
        <v>236</v>
      </c>
      <c r="N38">
        <f t="shared" si="11"/>
        <v>27</v>
      </c>
      <c r="O38">
        <f t="shared" si="12"/>
        <v>189</v>
      </c>
      <c r="P38">
        <f t="shared" si="13"/>
        <v>675</v>
      </c>
      <c r="Q38">
        <f t="shared" si="14"/>
        <v>25</v>
      </c>
      <c r="R38">
        <f t="shared" si="15"/>
        <v>31</v>
      </c>
      <c r="S38">
        <f t="shared" si="16"/>
        <v>148</v>
      </c>
      <c r="T38" t="str">
        <f>VLOOKUP(C38,Codigos!$I$2:$I$213,1,FALSE)</f>
        <v>0312</v>
      </c>
      <c r="U38" t="str">
        <f>VLOOKUP(C38,Albergues!B$4:B$75,1,FALSE)</f>
        <v>0312</v>
      </c>
      <c r="V38" t="str">
        <f>VLOOKUP(C38,VMVDU!B$3:B$74,1,FALSE)</f>
        <v>0312</v>
      </c>
      <c r="W38" t="str">
        <f>VLOOKUP(C38,AsistenciaAlimentaria!B$2:B$43,1,FALSE)</f>
        <v>0312</v>
      </c>
      <c r="X38" t="str">
        <f>VLOOKUP(C38,Institituciones!$B$2:$B$27,1,FALSE)</f>
        <v>0312</v>
      </c>
      <c r="Y38" t="e">
        <f>VLOOKUP(C38,'[2]Municipalidades más Afectadas ('!$D$2:$D$44,1,FALSE)</f>
        <v>#N/A</v>
      </c>
      <c r="Z38">
        <f t="shared" si="17"/>
        <v>0</v>
      </c>
    </row>
    <row r="39" spans="1:26">
      <c r="A39" t="str">
        <f t="shared" si="0"/>
        <v>SONSONATE</v>
      </c>
      <c r="B39" s="13" t="s">
        <v>111</v>
      </c>
      <c r="C39" s="12" t="s">
        <v>374</v>
      </c>
      <c r="D39" t="e">
        <f t="shared" si="1"/>
        <v>#N/A</v>
      </c>
      <c r="E39" t="e">
        <f t="shared" si="2"/>
        <v>#N/A</v>
      </c>
      <c r="F39" t="e">
        <f t="shared" si="3"/>
        <v>#N/A</v>
      </c>
      <c r="G39" t="e">
        <f t="shared" si="4"/>
        <v>#N/A</v>
      </c>
      <c r="H39" t="e">
        <f t="shared" si="5"/>
        <v>#N/A</v>
      </c>
      <c r="I39" t="e">
        <f t="shared" si="6"/>
        <v>#N/A</v>
      </c>
      <c r="J39" t="e">
        <f t="shared" si="7"/>
        <v>#N/A</v>
      </c>
      <c r="K39" t="e">
        <f t="shared" si="8"/>
        <v>#N/A</v>
      </c>
      <c r="L39" t="e">
        <f t="shared" si="9"/>
        <v>#N/A</v>
      </c>
      <c r="M39" t="e">
        <f t="shared" si="10"/>
        <v>#N/A</v>
      </c>
      <c r="N39" t="e">
        <f t="shared" si="11"/>
        <v>#N/A</v>
      </c>
      <c r="O39" t="e">
        <f t="shared" si="12"/>
        <v>#N/A</v>
      </c>
      <c r="P39" t="e">
        <f t="shared" si="13"/>
        <v>#N/A</v>
      </c>
      <c r="Q39" t="e">
        <f t="shared" si="14"/>
        <v>#N/A</v>
      </c>
      <c r="R39" t="e">
        <f t="shared" si="15"/>
        <v>#N/A</v>
      </c>
      <c r="S39" t="e">
        <f t="shared" si="16"/>
        <v>#N/A</v>
      </c>
      <c r="T39" t="e">
        <f>VLOOKUP(C39,Codigos!$I$2:$I$213,1,FALSE)</f>
        <v>#N/A</v>
      </c>
      <c r="U39" t="e">
        <f>VLOOKUP(C39,Albergues!B$4:B$75,1,FALSE)</f>
        <v>#N/A</v>
      </c>
      <c r="V39" t="e">
        <f>VLOOKUP(C39,VMVDU!B$3:B$74,1,FALSE)</f>
        <v>#N/A</v>
      </c>
      <c r="W39" t="e">
        <f>VLOOKUP(C39,AsistenciaAlimentaria!B$2:B$43,1,FALSE)</f>
        <v>#N/A</v>
      </c>
      <c r="X39" t="e">
        <f>VLOOKUP(C39,Institituciones!$B$2:$B$27,1,FALSE)</f>
        <v>#N/A</v>
      </c>
      <c r="Y39" t="e">
        <f>VLOOKUP(C39,'[2]Municipalidades más Afectadas ('!$D$2:$D$44,1,FALSE)</f>
        <v>#N/A</v>
      </c>
      <c r="Z39" t="e">
        <f t="shared" si="17"/>
        <v>#N/A</v>
      </c>
    </row>
    <row r="40" spans="1:26">
      <c r="A40" t="str">
        <f t="shared" si="0"/>
        <v>SONSONATE</v>
      </c>
      <c r="B40" s="13" t="s">
        <v>112</v>
      </c>
      <c r="C40" s="12" t="s">
        <v>375</v>
      </c>
      <c r="D40" t="e">
        <f t="shared" si="1"/>
        <v>#N/A</v>
      </c>
      <c r="E40" t="e">
        <f t="shared" si="2"/>
        <v>#N/A</v>
      </c>
      <c r="F40" t="e">
        <f t="shared" si="3"/>
        <v>#N/A</v>
      </c>
      <c r="G40" t="e">
        <f t="shared" si="4"/>
        <v>#N/A</v>
      </c>
      <c r="H40" t="e">
        <f t="shared" si="5"/>
        <v>#N/A</v>
      </c>
      <c r="I40" t="e">
        <f t="shared" si="6"/>
        <v>#N/A</v>
      </c>
      <c r="J40" t="e">
        <f t="shared" si="7"/>
        <v>#N/A</v>
      </c>
      <c r="K40" t="e">
        <f t="shared" si="8"/>
        <v>#N/A</v>
      </c>
      <c r="L40" t="e">
        <f t="shared" si="9"/>
        <v>#N/A</v>
      </c>
      <c r="M40" t="e">
        <f t="shared" si="10"/>
        <v>#N/A</v>
      </c>
      <c r="N40" t="e">
        <f t="shared" si="11"/>
        <v>#N/A</v>
      </c>
      <c r="O40" t="e">
        <f t="shared" si="12"/>
        <v>#N/A</v>
      </c>
      <c r="P40" t="e">
        <f t="shared" si="13"/>
        <v>#N/A</v>
      </c>
      <c r="Q40" t="e">
        <f t="shared" si="14"/>
        <v>#N/A</v>
      </c>
      <c r="R40" t="e">
        <f t="shared" si="15"/>
        <v>#N/A</v>
      </c>
      <c r="S40" t="e">
        <f t="shared" si="16"/>
        <v>#N/A</v>
      </c>
      <c r="T40" t="e">
        <f>VLOOKUP(C40,Codigos!$I$2:$I$213,1,FALSE)</f>
        <v>#N/A</v>
      </c>
      <c r="U40" t="e">
        <f>VLOOKUP(C40,Albergues!B$4:B$75,1,FALSE)</f>
        <v>#N/A</v>
      </c>
      <c r="V40" t="e">
        <f>VLOOKUP(C40,VMVDU!B$3:B$74,1,FALSE)</f>
        <v>#N/A</v>
      </c>
      <c r="W40" t="e">
        <f>VLOOKUP(C40,AsistenciaAlimentaria!B$2:B$43,1,FALSE)</f>
        <v>#N/A</v>
      </c>
      <c r="X40" t="e">
        <f>VLOOKUP(C40,Institituciones!$B$2:$B$27,1,FALSE)</f>
        <v>#N/A</v>
      </c>
      <c r="Y40" t="e">
        <f>VLOOKUP(C40,'[2]Municipalidades más Afectadas ('!$D$2:$D$44,1,FALSE)</f>
        <v>#N/A</v>
      </c>
      <c r="Z40" t="e">
        <f t="shared" si="17"/>
        <v>#N/A</v>
      </c>
    </row>
    <row r="41" spans="1:26">
      <c r="A41" t="str">
        <f t="shared" si="0"/>
        <v>SONSONATE</v>
      </c>
      <c r="B41" s="13" t="s">
        <v>64</v>
      </c>
      <c r="C41" s="12" t="s">
        <v>376</v>
      </c>
      <c r="D41">
        <f t="shared" si="1"/>
        <v>8</v>
      </c>
      <c r="E41">
        <f t="shared" si="2"/>
        <v>4</v>
      </c>
      <c r="F41">
        <f t="shared" si="3"/>
        <v>77</v>
      </c>
      <c r="G41">
        <f t="shared" si="4"/>
        <v>107</v>
      </c>
      <c r="H41">
        <f t="shared" si="5"/>
        <v>184</v>
      </c>
      <c r="I41">
        <f t="shared" si="6"/>
        <v>8</v>
      </c>
      <c r="J41">
        <f t="shared" si="7"/>
        <v>4</v>
      </c>
      <c r="K41">
        <f t="shared" si="8"/>
        <v>77</v>
      </c>
      <c r="L41">
        <f t="shared" si="9"/>
        <v>107</v>
      </c>
      <c r="M41">
        <f t="shared" si="10"/>
        <v>184</v>
      </c>
      <c r="N41" t="e">
        <f t="shared" si="11"/>
        <v>#N/A</v>
      </c>
      <c r="O41" t="e">
        <f t="shared" si="12"/>
        <v>#N/A</v>
      </c>
      <c r="P41" t="e">
        <f t="shared" si="13"/>
        <v>#N/A</v>
      </c>
      <c r="Q41">
        <f t="shared" si="14"/>
        <v>1</v>
      </c>
      <c r="R41">
        <f t="shared" si="15"/>
        <v>9</v>
      </c>
      <c r="S41">
        <f t="shared" si="16"/>
        <v>0</v>
      </c>
      <c r="T41" t="str">
        <f>VLOOKUP(C41,Codigos!$I$2:$I$213,1,FALSE)</f>
        <v>0315</v>
      </c>
      <c r="U41" t="str">
        <f>VLOOKUP(C41,Albergues!B$4:B$75,1,FALSE)</f>
        <v>0315</v>
      </c>
      <c r="V41" t="str">
        <f>VLOOKUP(C41,VMVDU!B$3:B$74,1,FALSE)</f>
        <v>0315</v>
      </c>
      <c r="W41" t="e">
        <f>VLOOKUP(C41,AsistenciaAlimentaria!B$2:B$43,1,FALSE)</f>
        <v>#N/A</v>
      </c>
      <c r="X41" t="str">
        <f>VLOOKUP(C41,Institituciones!$B$2:$B$27,1,FALSE)</f>
        <v>0315</v>
      </c>
      <c r="Y41" t="str">
        <f>VLOOKUP(C41,'[2]Municipalidades más Afectadas ('!$D$2:$D$44,1,FALSE)</f>
        <v>0315</v>
      </c>
      <c r="Z41">
        <f t="shared" si="17"/>
        <v>0</v>
      </c>
    </row>
    <row r="42" spans="1:26">
      <c r="A42" t="str">
        <f t="shared" si="0"/>
        <v>SONSONATE</v>
      </c>
      <c r="B42" s="13" t="s">
        <v>113</v>
      </c>
      <c r="C42" s="12" t="s">
        <v>377</v>
      </c>
      <c r="D42" t="e">
        <f t="shared" si="1"/>
        <v>#N/A</v>
      </c>
      <c r="E42" t="e">
        <f t="shared" si="2"/>
        <v>#N/A</v>
      </c>
      <c r="F42" t="e">
        <f t="shared" si="3"/>
        <v>#N/A</v>
      </c>
      <c r="G42" t="e">
        <f t="shared" si="4"/>
        <v>#N/A</v>
      </c>
      <c r="H42" t="e">
        <f t="shared" si="5"/>
        <v>#N/A</v>
      </c>
      <c r="I42" t="e">
        <f t="shared" si="6"/>
        <v>#N/A</v>
      </c>
      <c r="J42" t="e">
        <f t="shared" si="7"/>
        <v>#N/A</v>
      </c>
      <c r="K42" t="e">
        <f t="shared" si="8"/>
        <v>#N/A</v>
      </c>
      <c r="L42" t="e">
        <f t="shared" si="9"/>
        <v>#N/A</v>
      </c>
      <c r="M42" t="e">
        <f t="shared" si="10"/>
        <v>#N/A</v>
      </c>
      <c r="N42" t="e">
        <f t="shared" si="11"/>
        <v>#N/A</v>
      </c>
      <c r="O42" t="e">
        <f t="shared" si="12"/>
        <v>#N/A</v>
      </c>
      <c r="P42" t="e">
        <f t="shared" si="13"/>
        <v>#N/A</v>
      </c>
      <c r="Q42" t="e">
        <f t="shared" si="14"/>
        <v>#N/A</v>
      </c>
      <c r="R42" t="e">
        <f t="shared" si="15"/>
        <v>#N/A</v>
      </c>
      <c r="S42" t="e">
        <f t="shared" si="16"/>
        <v>#N/A</v>
      </c>
      <c r="T42" t="e">
        <f>VLOOKUP(C42,Codigos!$I$2:$I$213,1,FALSE)</f>
        <v>#N/A</v>
      </c>
      <c r="U42" t="e">
        <f>VLOOKUP(C42,Albergues!B$4:B$75,1,FALSE)</f>
        <v>#N/A</v>
      </c>
      <c r="V42" t="e">
        <f>VLOOKUP(C42,VMVDU!B$3:B$74,1,FALSE)</f>
        <v>#N/A</v>
      </c>
      <c r="W42" t="e">
        <f>VLOOKUP(C42,AsistenciaAlimentaria!B$2:B$43,1,FALSE)</f>
        <v>#N/A</v>
      </c>
      <c r="X42" t="e">
        <f>VLOOKUP(C42,Institituciones!$B$2:$B$27,1,FALSE)</f>
        <v>#N/A</v>
      </c>
      <c r="Y42" t="e">
        <f>VLOOKUP(C42,'[2]Municipalidades más Afectadas ('!$D$2:$D$44,1,FALSE)</f>
        <v>#N/A</v>
      </c>
      <c r="Z42" t="e">
        <f t="shared" si="17"/>
        <v>#N/A</v>
      </c>
    </row>
    <row r="43" spans="1:26">
      <c r="A43" t="str">
        <f t="shared" si="0"/>
        <v>CHALATENANGO</v>
      </c>
      <c r="B43" s="13" t="s">
        <v>114</v>
      </c>
      <c r="C43" s="12" t="s">
        <v>378</v>
      </c>
      <c r="D43" t="e">
        <f t="shared" si="1"/>
        <v>#N/A</v>
      </c>
      <c r="E43" t="e">
        <f t="shared" si="2"/>
        <v>#N/A</v>
      </c>
      <c r="F43" t="e">
        <f t="shared" si="3"/>
        <v>#N/A</v>
      </c>
      <c r="G43" t="e">
        <f t="shared" si="4"/>
        <v>#N/A</v>
      </c>
      <c r="H43" t="e">
        <f t="shared" si="5"/>
        <v>#N/A</v>
      </c>
      <c r="I43" t="e">
        <f t="shared" si="6"/>
        <v>#N/A</v>
      </c>
      <c r="J43" t="e">
        <f t="shared" si="7"/>
        <v>#N/A</v>
      </c>
      <c r="K43" t="e">
        <f t="shared" si="8"/>
        <v>#N/A</v>
      </c>
      <c r="L43" t="e">
        <f t="shared" si="9"/>
        <v>#N/A</v>
      </c>
      <c r="M43" t="e">
        <f t="shared" si="10"/>
        <v>#N/A</v>
      </c>
      <c r="N43" t="e">
        <f t="shared" si="11"/>
        <v>#N/A</v>
      </c>
      <c r="O43" t="e">
        <f t="shared" si="12"/>
        <v>#N/A</v>
      </c>
      <c r="P43" t="e">
        <f t="shared" si="13"/>
        <v>#N/A</v>
      </c>
      <c r="Q43" t="e">
        <f t="shared" si="14"/>
        <v>#N/A</v>
      </c>
      <c r="R43" t="e">
        <f t="shared" si="15"/>
        <v>#N/A</v>
      </c>
      <c r="S43" t="e">
        <f t="shared" si="16"/>
        <v>#N/A</v>
      </c>
      <c r="T43" t="e">
        <f>VLOOKUP(C43,Codigos!$I$2:$I$213,1,FALSE)</f>
        <v>#N/A</v>
      </c>
      <c r="U43" t="e">
        <f>VLOOKUP(C43,Albergues!B$4:B$75,1,FALSE)</f>
        <v>#N/A</v>
      </c>
      <c r="V43" t="e">
        <f>VLOOKUP(C43,VMVDU!B$3:B$74,1,FALSE)</f>
        <v>#N/A</v>
      </c>
      <c r="W43" t="e">
        <f>VLOOKUP(C43,AsistenciaAlimentaria!B$2:B$43,1,FALSE)</f>
        <v>#N/A</v>
      </c>
      <c r="X43" t="e">
        <f>VLOOKUP(C43,Institituciones!$B$2:$B$27,1,FALSE)</f>
        <v>#N/A</v>
      </c>
      <c r="Y43" t="e">
        <f>VLOOKUP(C43,'[2]Municipalidades más Afectadas ('!$D$2:$D$44,1,FALSE)</f>
        <v>#N/A</v>
      </c>
      <c r="Z43" t="e">
        <f t="shared" si="17"/>
        <v>#N/A</v>
      </c>
    </row>
    <row r="44" spans="1:26">
      <c r="A44" t="str">
        <f t="shared" si="0"/>
        <v>CHALATENANGO</v>
      </c>
      <c r="B44" s="13" t="s">
        <v>115</v>
      </c>
      <c r="C44" s="12" t="s">
        <v>379</v>
      </c>
      <c r="D44" t="e">
        <f t="shared" si="1"/>
        <v>#N/A</v>
      </c>
      <c r="E44" t="e">
        <f t="shared" si="2"/>
        <v>#N/A</v>
      </c>
      <c r="F44" t="e">
        <f t="shared" si="3"/>
        <v>#N/A</v>
      </c>
      <c r="G44" t="e">
        <f t="shared" si="4"/>
        <v>#N/A</v>
      </c>
      <c r="H44" t="e">
        <f t="shared" si="5"/>
        <v>#N/A</v>
      </c>
      <c r="I44" t="e">
        <f t="shared" si="6"/>
        <v>#N/A</v>
      </c>
      <c r="J44" t="e">
        <f t="shared" si="7"/>
        <v>#N/A</v>
      </c>
      <c r="K44" t="e">
        <f t="shared" si="8"/>
        <v>#N/A</v>
      </c>
      <c r="L44" t="e">
        <f t="shared" si="9"/>
        <v>#N/A</v>
      </c>
      <c r="M44" t="e">
        <f t="shared" si="10"/>
        <v>#N/A</v>
      </c>
      <c r="N44" t="e">
        <f t="shared" si="11"/>
        <v>#N/A</v>
      </c>
      <c r="O44" t="e">
        <f t="shared" si="12"/>
        <v>#N/A</v>
      </c>
      <c r="P44" t="e">
        <f t="shared" si="13"/>
        <v>#N/A</v>
      </c>
      <c r="Q44" t="e">
        <f t="shared" si="14"/>
        <v>#N/A</v>
      </c>
      <c r="R44" t="e">
        <f t="shared" si="15"/>
        <v>#N/A</v>
      </c>
      <c r="S44" t="e">
        <f t="shared" si="16"/>
        <v>#N/A</v>
      </c>
      <c r="T44" t="e">
        <f>VLOOKUP(C44,Codigos!$I$2:$I$213,1,FALSE)</f>
        <v>#N/A</v>
      </c>
      <c r="U44" t="e">
        <f>VLOOKUP(C44,Albergues!B$4:B$75,1,FALSE)</f>
        <v>#N/A</v>
      </c>
      <c r="V44" t="e">
        <f>VLOOKUP(C44,VMVDU!B$3:B$74,1,FALSE)</f>
        <v>#N/A</v>
      </c>
      <c r="W44" t="e">
        <f>VLOOKUP(C44,AsistenciaAlimentaria!B$2:B$43,1,FALSE)</f>
        <v>#N/A</v>
      </c>
      <c r="X44" t="e">
        <f>VLOOKUP(C44,Institituciones!$B$2:$B$27,1,FALSE)</f>
        <v>#N/A</v>
      </c>
      <c r="Y44" t="e">
        <f>VLOOKUP(C44,'[2]Municipalidades más Afectadas ('!$D$2:$D$44,1,FALSE)</f>
        <v>#N/A</v>
      </c>
      <c r="Z44" t="e">
        <f t="shared" si="17"/>
        <v>#N/A</v>
      </c>
    </row>
    <row r="45" spans="1:26">
      <c r="A45" t="str">
        <f t="shared" si="0"/>
        <v>CHALATENANGO</v>
      </c>
      <c r="B45" s="13" t="s">
        <v>116</v>
      </c>
      <c r="C45" s="12" t="s">
        <v>380</v>
      </c>
      <c r="D45" t="e">
        <f t="shared" si="1"/>
        <v>#N/A</v>
      </c>
      <c r="E45" t="e">
        <f t="shared" si="2"/>
        <v>#N/A</v>
      </c>
      <c r="F45" t="e">
        <f t="shared" si="3"/>
        <v>#N/A</v>
      </c>
      <c r="G45" t="e">
        <f t="shared" si="4"/>
        <v>#N/A</v>
      </c>
      <c r="H45" t="e">
        <f t="shared" si="5"/>
        <v>#N/A</v>
      </c>
      <c r="I45" t="e">
        <f t="shared" si="6"/>
        <v>#N/A</v>
      </c>
      <c r="J45" t="e">
        <f t="shared" si="7"/>
        <v>#N/A</v>
      </c>
      <c r="K45" t="e">
        <f t="shared" si="8"/>
        <v>#N/A</v>
      </c>
      <c r="L45" t="e">
        <f t="shared" si="9"/>
        <v>#N/A</v>
      </c>
      <c r="M45" t="e">
        <f t="shared" si="10"/>
        <v>#N/A</v>
      </c>
      <c r="N45" t="e">
        <f t="shared" si="11"/>
        <v>#N/A</v>
      </c>
      <c r="O45" t="e">
        <f t="shared" si="12"/>
        <v>#N/A</v>
      </c>
      <c r="P45" t="e">
        <f t="shared" si="13"/>
        <v>#N/A</v>
      </c>
      <c r="Q45" t="e">
        <f t="shared" si="14"/>
        <v>#N/A</v>
      </c>
      <c r="R45" t="e">
        <f t="shared" si="15"/>
        <v>#N/A</v>
      </c>
      <c r="S45" t="e">
        <f t="shared" si="16"/>
        <v>#N/A</v>
      </c>
      <c r="T45" t="e">
        <f>VLOOKUP(C45,Codigos!$I$2:$I$213,1,FALSE)</f>
        <v>#N/A</v>
      </c>
      <c r="U45" t="e">
        <f>VLOOKUP(C45,Albergues!B$4:B$75,1,FALSE)</f>
        <v>#N/A</v>
      </c>
      <c r="V45" t="e">
        <f>VLOOKUP(C45,VMVDU!B$3:B$74,1,FALSE)</f>
        <v>#N/A</v>
      </c>
      <c r="W45" t="e">
        <f>VLOOKUP(C45,AsistenciaAlimentaria!B$2:B$43,1,FALSE)</f>
        <v>#N/A</v>
      </c>
      <c r="X45" t="e">
        <f>VLOOKUP(C45,Institituciones!$B$2:$B$27,1,FALSE)</f>
        <v>#N/A</v>
      </c>
      <c r="Y45" t="e">
        <f>VLOOKUP(C45,'[2]Municipalidades más Afectadas ('!$D$2:$D$44,1,FALSE)</f>
        <v>#N/A</v>
      </c>
      <c r="Z45" t="e">
        <f t="shared" si="17"/>
        <v>#N/A</v>
      </c>
    </row>
    <row r="46" spans="1:26">
      <c r="A46" t="str">
        <f t="shared" si="0"/>
        <v>CHALATENANGO</v>
      </c>
      <c r="B46" s="13" t="s">
        <v>117</v>
      </c>
      <c r="C46" s="12" t="s">
        <v>381</v>
      </c>
      <c r="D46" t="e">
        <f t="shared" si="1"/>
        <v>#N/A</v>
      </c>
      <c r="E46" t="e">
        <f t="shared" si="2"/>
        <v>#N/A</v>
      </c>
      <c r="F46" t="e">
        <f t="shared" si="3"/>
        <v>#N/A</v>
      </c>
      <c r="G46" t="e">
        <f t="shared" si="4"/>
        <v>#N/A</v>
      </c>
      <c r="H46" t="e">
        <f t="shared" si="5"/>
        <v>#N/A</v>
      </c>
      <c r="I46" t="e">
        <f t="shared" si="6"/>
        <v>#N/A</v>
      </c>
      <c r="J46" t="e">
        <f t="shared" si="7"/>
        <v>#N/A</v>
      </c>
      <c r="K46" t="e">
        <f t="shared" si="8"/>
        <v>#N/A</v>
      </c>
      <c r="L46" t="e">
        <f t="shared" si="9"/>
        <v>#N/A</v>
      </c>
      <c r="M46" t="e">
        <f t="shared" si="10"/>
        <v>#N/A</v>
      </c>
      <c r="N46" t="e">
        <f t="shared" si="11"/>
        <v>#N/A</v>
      </c>
      <c r="O46" t="e">
        <f t="shared" si="12"/>
        <v>#N/A</v>
      </c>
      <c r="P46" t="e">
        <f t="shared" si="13"/>
        <v>#N/A</v>
      </c>
      <c r="Q46" t="e">
        <f t="shared" si="14"/>
        <v>#N/A</v>
      </c>
      <c r="R46" t="e">
        <f t="shared" si="15"/>
        <v>#N/A</v>
      </c>
      <c r="S46" t="e">
        <f t="shared" si="16"/>
        <v>#N/A</v>
      </c>
      <c r="T46" t="e">
        <f>VLOOKUP(C46,Codigos!$I$2:$I$213,1,FALSE)</f>
        <v>#N/A</v>
      </c>
      <c r="U46" t="e">
        <f>VLOOKUP(C46,Albergues!B$4:B$75,1,FALSE)</f>
        <v>#N/A</v>
      </c>
      <c r="V46" t="e">
        <f>VLOOKUP(C46,VMVDU!B$3:B$74,1,FALSE)</f>
        <v>#N/A</v>
      </c>
      <c r="W46" t="e">
        <f>VLOOKUP(C46,AsistenciaAlimentaria!B$2:B$43,1,FALSE)</f>
        <v>#N/A</v>
      </c>
      <c r="X46" t="e">
        <f>VLOOKUP(C46,Institituciones!$B$2:$B$27,1,FALSE)</f>
        <v>#N/A</v>
      </c>
      <c r="Y46" t="e">
        <f>VLOOKUP(C46,'[2]Municipalidades más Afectadas ('!$D$2:$D$44,1,FALSE)</f>
        <v>#N/A</v>
      </c>
      <c r="Z46" t="e">
        <f t="shared" si="17"/>
        <v>#N/A</v>
      </c>
    </row>
    <row r="47" spans="1:26">
      <c r="A47" t="str">
        <f t="shared" si="0"/>
        <v>CHALATENANGO</v>
      </c>
      <c r="B47" s="13" t="s">
        <v>118</v>
      </c>
      <c r="C47" s="12" t="s">
        <v>382</v>
      </c>
      <c r="D47" t="e">
        <f t="shared" si="1"/>
        <v>#N/A</v>
      </c>
      <c r="E47" t="e">
        <f t="shared" si="2"/>
        <v>#N/A</v>
      </c>
      <c r="F47" t="e">
        <f t="shared" si="3"/>
        <v>#N/A</v>
      </c>
      <c r="G47" t="e">
        <f t="shared" si="4"/>
        <v>#N/A</v>
      </c>
      <c r="H47" t="e">
        <f t="shared" si="5"/>
        <v>#N/A</v>
      </c>
      <c r="I47" t="e">
        <f t="shared" si="6"/>
        <v>#N/A</v>
      </c>
      <c r="J47" t="e">
        <f t="shared" si="7"/>
        <v>#N/A</v>
      </c>
      <c r="K47" t="e">
        <f t="shared" si="8"/>
        <v>#N/A</v>
      </c>
      <c r="L47" t="e">
        <f t="shared" si="9"/>
        <v>#N/A</v>
      </c>
      <c r="M47" t="e">
        <f t="shared" si="10"/>
        <v>#N/A</v>
      </c>
      <c r="N47" t="e">
        <f t="shared" si="11"/>
        <v>#N/A</v>
      </c>
      <c r="O47" t="e">
        <f t="shared" si="12"/>
        <v>#N/A</v>
      </c>
      <c r="P47" t="e">
        <f t="shared" si="13"/>
        <v>#N/A</v>
      </c>
      <c r="Q47" t="e">
        <f t="shared" si="14"/>
        <v>#N/A</v>
      </c>
      <c r="R47" t="e">
        <f t="shared" si="15"/>
        <v>#N/A</v>
      </c>
      <c r="S47" t="e">
        <f t="shared" si="16"/>
        <v>#N/A</v>
      </c>
      <c r="T47" t="e">
        <f>VLOOKUP(C47,Codigos!$I$2:$I$213,1,FALSE)</f>
        <v>#N/A</v>
      </c>
      <c r="U47" t="e">
        <f>VLOOKUP(C47,Albergues!B$4:B$75,1,FALSE)</f>
        <v>#N/A</v>
      </c>
      <c r="V47" t="e">
        <f>VLOOKUP(C47,VMVDU!B$3:B$74,1,FALSE)</f>
        <v>#N/A</v>
      </c>
      <c r="W47" t="e">
        <f>VLOOKUP(C47,AsistenciaAlimentaria!B$2:B$43,1,FALSE)</f>
        <v>#N/A</v>
      </c>
      <c r="X47" t="e">
        <f>VLOOKUP(C47,Institituciones!$B$2:$B$27,1,FALSE)</f>
        <v>#N/A</v>
      </c>
      <c r="Y47" t="e">
        <f>VLOOKUP(C47,'[2]Municipalidades más Afectadas ('!$D$2:$D$44,1,FALSE)</f>
        <v>#N/A</v>
      </c>
      <c r="Z47" t="e">
        <f t="shared" si="17"/>
        <v>#N/A</v>
      </c>
    </row>
    <row r="48" spans="1:26">
      <c r="A48" t="str">
        <f t="shared" si="0"/>
        <v>CHALATENANGO</v>
      </c>
      <c r="B48" s="13" t="s">
        <v>119</v>
      </c>
      <c r="C48" s="12" t="s">
        <v>383</v>
      </c>
      <c r="D48" t="e">
        <f t="shared" si="1"/>
        <v>#N/A</v>
      </c>
      <c r="E48" t="e">
        <f t="shared" si="2"/>
        <v>#N/A</v>
      </c>
      <c r="F48" t="e">
        <f t="shared" si="3"/>
        <v>#N/A</v>
      </c>
      <c r="G48" t="e">
        <f t="shared" si="4"/>
        <v>#N/A</v>
      </c>
      <c r="H48" t="e">
        <f t="shared" si="5"/>
        <v>#N/A</v>
      </c>
      <c r="I48" t="e">
        <f t="shared" si="6"/>
        <v>#N/A</v>
      </c>
      <c r="J48" t="e">
        <f t="shared" si="7"/>
        <v>#N/A</v>
      </c>
      <c r="K48" t="e">
        <f t="shared" si="8"/>
        <v>#N/A</v>
      </c>
      <c r="L48" t="e">
        <f t="shared" si="9"/>
        <v>#N/A</v>
      </c>
      <c r="M48" t="e">
        <f t="shared" si="10"/>
        <v>#N/A</v>
      </c>
      <c r="N48" t="e">
        <f t="shared" si="11"/>
        <v>#N/A</v>
      </c>
      <c r="O48" t="e">
        <f t="shared" si="12"/>
        <v>#N/A</v>
      </c>
      <c r="P48" t="e">
        <f t="shared" si="13"/>
        <v>#N/A</v>
      </c>
      <c r="Q48" t="e">
        <f t="shared" si="14"/>
        <v>#N/A</v>
      </c>
      <c r="R48" t="e">
        <f t="shared" si="15"/>
        <v>#N/A</v>
      </c>
      <c r="S48" t="e">
        <f t="shared" si="16"/>
        <v>#N/A</v>
      </c>
      <c r="T48" t="e">
        <f>VLOOKUP(C48,Codigos!$I$2:$I$213,1,FALSE)</f>
        <v>#N/A</v>
      </c>
      <c r="U48" t="e">
        <f>VLOOKUP(C48,Albergues!B$4:B$75,1,FALSE)</f>
        <v>#N/A</v>
      </c>
      <c r="V48" t="e">
        <f>VLOOKUP(C48,VMVDU!B$3:B$74,1,FALSE)</f>
        <v>#N/A</v>
      </c>
      <c r="W48" t="e">
        <f>VLOOKUP(C48,AsistenciaAlimentaria!B$2:B$43,1,FALSE)</f>
        <v>#N/A</v>
      </c>
      <c r="X48" t="e">
        <f>VLOOKUP(C48,Institituciones!$B$2:$B$27,1,FALSE)</f>
        <v>#N/A</v>
      </c>
      <c r="Y48" t="e">
        <f>VLOOKUP(C48,'[2]Municipalidades más Afectadas ('!$D$2:$D$44,1,FALSE)</f>
        <v>#N/A</v>
      </c>
      <c r="Z48" t="e">
        <f t="shared" si="17"/>
        <v>#N/A</v>
      </c>
    </row>
    <row r="49" spans="1:26">
      <c r="A49" t="str">
        <f t="shared" si="0"/>
        <v>CHALATENANGO</v>
      </c>
      <c r="B49" s="13" t="s">
        <v>66</v>
      </c>
      <c r="C49" s="12" t="s">
        <v>384</v>
      </c>
      <c r="D49" t="e">
        <f t="shared" si="1"/>
        <v>#N/A</v>
      </c>
      <c r="E49" t="e">
        <f t="shared" si="2"/>
        <v>#N/A</v>
      </c>
      <c r="F49" t="e">
        <f t="shared" si="3"/>
        <v>#N/A</v>
      </c>
      <c r="G49" t="e">
        <f t="shared" si="4"/>
        <v>#N/A</v>
      </c>
      <c r="H49" t="e">
        <f t="shared" si="5"/>
        <v>#N/A</v>
      </c>
      <c r="I49" t="e">
        <f t="shared" si="6"/>
        <v>#N/A</v>
      </c>
      <c r="J49" t="e">
        <f t="shared" si="7"/>
        <v>#N/A</v>
      </c>
      <c r="K49" t="e">
        <f t="shared" si="8"/>
        <v>#N/A</v>
      </c>
      <c r="L49" t="e">
        <f t="shared" si="9"/>
        <v>#N/A</v>
      </c>
      <c r="M49" t="e">
        <f t="shared" si="10"/>
        <v>#N/A</v>
      </c>
      <c r="N49" t="e">
        <f t="shared" si="11"/>
        <v>#N/A</v>
      </c>
      <c r="O49" t="e">
        <f t="shared" si="12"/>
        <v>#N/A</v>
      </c>
      <c r="P49" t="e">
        <f t="shared" si="13"/>
        <v>#N/A</v>
      </c>
      <c r="Q49" t="e">
        <f t="shared" si="14"/>
        <v>#N/A</v>
      </c>
      <c r="R49" t="e">
        <f t="shared" si="15"/>
        <v>#N/A</v>
      </c>
      <c r="S49" t="e">
        <f t="shared" si="16"/>
        <v>#N/A</v>
      </c>
      <c r="T49" t="e">
        <f>VLOOKUP(C49,Codigos!$I$2:$I$213,1,FALSE)</f>
        <v>#N/A</v>
      </c>
      <c r="U49" t="e">
        <f>VLOOKUP(C49,Albergues!B$4:B$75,1,FALSE)</f>
        <v>#N/A</v>
      </c>
      <c r="V49" t="e">
        <f>VLOOKUP(C49,VMVDU!B$3:B$74,1,FALSE)</f>
        <v>#N/A</v>
      </c>
      <c r="W49" t="e">
        <f>VLOOKUP(C49,AsistenciaAlimentaria!B$2:B$43,1,FALSE)</f>
        <v>#N/A</v>
      </c>
      <c r="X49" t="e">
        <f>VLOOKUP(C49,Institituciones!$B$2:$B$27,1,FALSE)</f>
        <v>#N/A</v>
      </c>
      <c r="Y49" t="e">
        <f>VLOOKUP(C49,'[2]Municipalidades más Afectadas ('!$D$2:$D$44,1,FALSE)</f>
        <v>#N/A</v>
      </c>
      <c r="Z49" t="e">
        <f t="shared" si="17"/>
        <v>#N/A</v>
      </c>
    </row>
    <row r="50" spans="1:26">
      <c r="A50" t="str">
        <f t="shared" si="0"/>
        <v>CHALATENANGO</v>
      </c>
      <c r="B50" s="13" t="s">
        <v>120</v>
      </c>
      <c r="C50" s="12" t="s">
        <v>385</v>
      </c>
      <c r="D50" t="e">
        <f t="shared" si="1"/>
        <v>#N/A</v>
      </c>
      <c r="E50" t="e">
        <f t="shared" si="2"/>
        <v>#N/A</v>
      </c>
      <c r="F50" t="e">
        <f t="shared" si="3"/>
        <v>#N/A</v>
      </c>
      <c r="G50" t="e">
        <f t="shared" si="4"/>
        <v>#N/A</v>
      </c>
      <c r="H50" t="e">
        <f t="shared" si="5"/>
        <v>#N/A</v>
      </c>
      <c r="I50" t="e">
        <f t="shared" si="6"/>
        <v>#N/A</v>
      </c>
      <c r="J50" t="e">
        <f t="shared" si="7"/>
        <v>#N/A</v>
      </c>
      <c r="K50" t="e">
        <f t="shared" si="8"/>
        <v>#N/A</v>
      </c>
      <c r="L50" t="e">
        <f t="shared" si="9"/>
        <v>#N/A</v>
      </c>
      <c r="M50" t="e">
        <f t="shared" si="10"/>
        <v>#N/A</v>
      </c>
      <c r="N50" t="e">
        <f t="shared" si="11"/>
        <v>#N/A</v>
      </c>
      <c r="O50" t="e">
        <f t="shared" si="12"/>
        <v>#N/A</v>
      </c>
      <c r="P50" t="e">
        <f t="shared" si="13"/>
        <v>#N/A</v>
      </c>
      <c r="Q50" t="e">
        <f t="shared" si="14"/>
        <v>#N/A</v>
      </c>
      <c r="R50" t="e">
        <f t="shared" si="15"/>
        <v>#N/A</v>
      </c>
      <c r="S50" t="e">
        <f t="shared" si="16"/>
        <v>#N/A</v>
      </c>
      <c r="T50" t="e">
        <f>VLOOKUP(C50,Codigos!$I$2:$I$213,1,FALSE)</f>
        <v>#N/A</v>
      </c>
      <c r="U50" t="e">
        <f>VLOOKUP(C50,Albergues!B$4:B$75,1,FALSE)</f>
        <v>#N/A</v>
      </c>
      <c r="V50" t="e">
        <f>VLOOKUP(C50,VMVDU!B$3:B$74,1,FALSE)</f>
        <v>#N/A</v>
      </c>
      <c r="W50" t="e">
        <f>VLOOKUP(C50,AsistenciaAlimentaria!B$2:B$43,1,FALSE)</f>
        <v>#N/A</v>
      </c>
      <c r="X50" t="e">
        <f>VLOOKUP(C50,Institituciones!$B$2:$B$27,1,FALSE)</f>
        <v>#N/A</v>
      </c>
      <c r="Y50" t="e">
        <f>VLOOKUP(C50,'[2]Municipalidades más Afectadas ('!$D$2:$D$44,1,FALSE)</f>
        <v>#N/A</v>
      </c>
      <c r="Z50" t="e">
        <f t="shared" si="17"/>
        <v>#N/A</v>
      </c>
    </row>
    <row r="51" spans="1:26">
      <c r="A51" t="str">
        <f t="shared" si="0"/>
        <v>CHALATENANGO</v>
      </c>
      <c r="B51" s="13" t="s">
        <v>121</v>
      </c>
      <c r="C51" s="12" t="s">
        <v>386</v>
      </c>
      <c r="D51">
        <f t="shared" si="1"/>
        <v>3</v>
      </c>
      <c r="E51">
        <f t="shared" si="2"/>
        <v>0</v>
      </c>
      <c r="F51">
        <f t="shared" si="3"/>
        <v>0</v>
      </c>
      <c r="G51">
        <f t="shared" si="4"/>
        <v>64</v>
      </c>
      <c r="H51">
        <f t="shared" si="5"/>
        <v>64</v>
      </c>
      <c r="I51">
        <f t="shared" si="6"/>
        <v>3</v>
      </c>
      <c r="J51">
        <f t="shared" si="7"/>
        <v>0</v>
      </c>
      <c r="K51">
        <f t="shared" si="8"/>
        <v>3</v>
      </c>
      <c r="L51">
        <f t="shared" si="9"/>
        <v>56</v>
      </c>
      <c r="M51">
        <f t="shared" si="10"/>
        <v>59</v>
      </c>
      <c r="N51">
        <f t="shared" si="11"/>
        <v>5</v>
      </c>
      <c r="O51">
        <f t="shared" si="12"/>
        <v>5</v>
      </c>
      <c r="P51">
        <f t="shared" si="13"/>
        <v>45</v>
      </c>
      <c r="Q51">
        <f t="shared" si="14"/>
        <v>6</v>
      </c>
      <c r="R51">
        <f t="shared" si="15"/>
        <v>2</v>
      </c>
      <c r="S51">
        <f t="shared" si="16"/>
        <v>37</v>
      </c>
      <c r="T51" t="str">
        <f>VLOOKUP(C51,Codigos!$I$2:$I$213,1,FALSE)</f>
        <v>0409</v>
      </c>
      <c r="U51" t="str">
        <f>VLOOKUP(C51,Albergues!B$4:B$75,1,FALSE)</f>
        <v>0409</v>
      </c>
      <c r="V51" t="str">
        <f>VLOOKUP(C51,VMVDU!B$3:B$74,1,FALSE)</f>
        <v>0409</v>
      </c>
      <c r="W51" t="str">
        <f>VLOOKUP(C51,AsistenciaAlimentaria!B$2:B$43,1,FALSE)</f>
        <v>0409</v>
      </c>
      <c r="X51" t="str">
        <f>VLOOKUP(C51,Institituciones!$B$2:$B$27,1,FALSE)</f>
        <v>0409</v>
      </c>
      <c r="Y51" t="e">
        <f>VLOOKUP(C51,'[2]Municipalidades más Afectadas ('!$D$2:$D$44,1,FALSE)</f>
        <v>#N/A</v>
      </c>
      <c r="Z51">
        <f t="shared" si="17"/>
        <v>-5</v>
      </c>
    </row>
    <row r="52" spans="1:26">
      <c r="A52" t="str">
        <f t="shared" si="0"/>
        <v>CHALATENANGO</v>
      </c>
      <c r="B52" s="13" t="s">
        <v>122</v>
      </c>
      <c r="C52" s="12" t="s">
        <v>387</v>
      </c>
      <c r="D52" t="e">
        <f t="shared" si="1"/>
        <v>#N/A</v>
      </c>
      <c r="E52" t="e">
        <f t="shared" si="2"/>
        <v>#N/A</v>
      </c>
      <c r="F52" t="e">
        <f t="shared" si="3"/>
        <v>#N/A</v>
      </c>
      <c r="G52" t="e">
        <f t="shared" si="4"/>
        <v>#N/A</v>
      </c>
      <c r="H52" t="e">
        <f t="shared" si="5"/>
        <v>#N/A</v>
      </c>
      <c r="I52" t="e">
        <f t="shared" si="6"/>
        <v>#N/A</v>
      </c>
      <c r="J52" t="e">
        <f t="shared" si="7"/>
        <v>#N/A</v>
      </c>
      <c r="K52" t="e">
        <f t="shared" si="8"/>
        <v>#N/A</v>
      </c>
      <c r="L52" t="e">
        <f t="shared" si="9"/>
        <v>#N/A</v>
      </c>
      <c r="M52" t="e">
        <f t="shared" si="10"/>
        <v>#N/A</v>
      </c>
      <c r="N52">
        <f t="shared" si="11"/>
        <v>11</v>
      </c>
      <c r="O52">
        <f t="shared" si="12"/>
        <v>3</v>
      </c>
      <c r="P52">
        <f t="shared" si="13"/>
        <v>68</v>
      </c>
      <c r="Q52" t="e">
        <f t="shared" si="14"/>
        <v>#N/A</v>
      </c>
      <c r="R52" t="e">
        <f t="shared" si="15"/>
        <v>#N/A</v>
      </c>
      <c r="S52" t="e">
        <f t="shared" si="16"/>
        <v>#N/A</v>
      </c>
      <c r="T52" t="str">
        <f>VLOOKUP(C52,Codigos!$I$2:$I$213,1,FALSE)</f>
        <v>0410</v>
      </c>
      <c r="U52" t="e">
        <f>VLOOKUP(C52,Albergues!B$4:B$75,1,FALSE)</f>
        <v>#N/A</v>
      </c>
      <c r="V52" t="e">
        <f>VLOOKUP(C52,VMVDU!B$3:B$74,1,FALSE)</f>
        <v>#N/A</v>
      </c>
      <c r="W52" t="str">
        <f>VLOOKUP(C52,AsistenciaAlimentaria!B$2:B$43,1,FALSE)</f>
        <v>0410</v>
      </c>
      <c r="X52" t="e">
        <f>VLOOKUP(C52,Institituciones!$B$2:$B$27,1,FALSE)</f>
        <v>#N/A</v>
      </c>
      <c r="Y52" t="e">
        <f>VLOOKUP(C52,'[2]Municipalidades más Afectadas ('!$D$2:$D$44,1,FALSE)</f>
        <v>#N/A</v>
      </c>
      <c r="Z52" t="e">
        <f t="shared" si="17"/>
        <v>#N/A</v>
      </c>
    </row>
    <row r="53" spans="1:26">
      <c r="A53" t="str">
        <f t="shared" si="0"/>
        <v>CHALATENANGO</v>
      </c>
      <c r="B53" s="13" t="s">
        <v>123</v>
      </c>
      <c r="C53" s="12" t="s">
        <v>388</v>
      </c>
      <c r="D53" t="e">
        <f t="shared" si="1"/>
        <v>#N/A</v>
      </c>
      <c r="E53" t="e">
        <f t="shared" si="2"/>
        <v>#N/A</v>
      </c>
      <c r="F53" t="e">
        <f t="shared" si="3"/>
        <v>#N/A</v>
      </c>
      <c r="G53" t="e">
        <f t="shared" si="4"/>
        <v>#N/A</v>
      </c>
      <c r="H53" t="e">
        <f t="shared" si="5"/>
        <v>#N/A</v>
      </c>
      <c r="I53" t="e">
        <f t="shared" si="6"/>
        <v>#N/A</v>
      </c>
      <c r="J53" t="e">
        <f t="shared" si="7"/>
        <v>#N/A</v>
      </c>
      <c r="K53" t="e">
        <f t="shared" si="8"/>
        <v>#N/A</v>
      </c>
      <c r="L53" t="e">
        <f t="shared" si="9"/>
        <v>#N/A</v>
      </c>
      <c r="M53" t="e">
        <f t="shared" si="10"/>
        <v>#N/A</v>
      </c>
      <c r="N53" t="e">
        <f t="shared" si="11"/>
        <v>#N/A</v>
      </c>
      <c r="O53" t="e">
        <f t="shared" si="12"/>
        <v>#N/A</v>
      </c>
      <c r="P53" t="e">
        <f t="shared" si="13"/>
        <v>#N/A</v>
      </c>
      <c r="Q53" t="e">
        <f t="shared" si="14"/>
        <v>#N/A</v>
      </c>
      <c r="R53" t="e">
        <f t="shared" si="15"/>
        <v>#N/A</v>
      </c>
      <c r="S53" t="e">
        <f t="shared" si="16"/>
        <v>#N/A</v>
      </c>
      <c r="T53" t="e">
        <f>VLOOKUP(C53,Codigos!$I$2:$I$213,1,FALSE)</f>
        <v>#N/A</v>
      </c>
      <c r="U53" t="e">
        <f>VLOOKUP(C53,Albergues!B$4:B$75,1,FALSE)</f>
        <v>#N/A</v>
      </c>
      <c r="V53" t="e">
        <f>VLOOKUP(C53,VMVDU!B$3:B$74,1,FALSE)</f>
        <v>#N/A</v>
      </c>
      <c r="W53" t="e">
        <f>VLOOKUP(C53,AsistenciaAlimentaria!B$2:B$43,1,FALSE)</f>
        <v>#N/A</v>
      </c>
      <c r="X53" t="e">
        <f>VLOOKUP(C53,Institituciones!$B$2:$B$27,1,FALSE)</f>
        <v>#N/A</v>
      </c>
      <c r="Y53" t="e">
        <f>VLOOKUP(C53,'[2]Municipalidades más Afectadas ('!$D$2:$D$44,1,FALSE)</f>
        <v>#N/A</v>
      </c>
      <c r="Z53" t="e">
        <f t="shared" si="17"/>
        <v>#N/A</v>
      </c>
    </row>
    <row r="54" spans="1:26">
      <c r="A54" t="str">
        <f t="shared" si="0"/>
        <v>CHALATENANGO</v>
      </c>
      <c r="B54" s="13" t="s">
        <v>124</v>
      </c>
      <c r="C54" s="12" t="s">
        <v>389</v>
      </c>
      <c r="D54" t="e">
        <f t="shared" si="1"/>
        <v>#N/A</v>
      </c>
      <c r="E54" t="e">
        <f t="shared" si="2"/>
        <v>#N/A</v>
      </c>
      <c r="F54" t="e">
        <f t="shared" si="3"/>
        <v>#N/A</v>
      </c>
      <c r="G54" t="e">
        <f t="shared" si="4"/>
        <v>#N/A</v>
      </c>
      <c r="H54" t="e">
        <f t="shared" si="5"/>
        <v>#N/A</v>
      </c>
      <c r="I54" t="e">
        <f t="shared" si="6"/>
        <v>#N/A</v>
      </c>
      <c r="J54" t="e">
        <f t="shared" si="7"/>
        <v>#N/A</v>
      </c>
      <c r="K54" t="e">
        <f t="shared" si="8"/>
        <v>#N/A</v>
      </c>
      <c r="L54" t="e">
        <f t="shared" si="9"/>
        <v>#N/A</v>
      </c>
      <c r="M54" t="e">
        <f t="shared" si="10"/>
        <v>#N/A</v>
      </c>
      <c r="N54" t="e">
        <f t="shared" si="11"/>
        <v>#N/A</v>
      </c>
      <c r="O54" t="e">
        <f t="shared" si="12"/>
        <v>#N/A</v>
      </c>
      <c r="P54" t="e">
        <f t="shared" si="13"/>
        <v>#N/A</v>
      </c>
      <c r="Q54" t="e">
        <f t="shared" si="14"/>
        <v>#N/A</v>
      </c>
      <c r="R54" t="e">
        <f t="shared" si="15"/>
        <v>#N/A</v>
      </c>
      <c r="S54" t="e">
        <f t="shared" si="16"/>
        <v>#N/A</v>
      </c>
      <c r="T54" t="e">
        <f>VLOOKUP(C54,Codigos!$I$2:$I$213,1,FALSE)</f>
        <v>#N/A</v>
      </c>
      <c r="U54" t="e">
        <f>VLOOKUP(C54,Albergues!B$4:B$75,1,FALSE)</f>
        <v>#N/A</v>
      </c>
      <c r="V54" t="e">
        <f>VLOOKUP(C54,VMVDU!B$3:B$74,1,FALSE)</f>
        <v>#N/A</v>
      </c>
      <c r="W54" t="e">
        <f>VLOOKUP(C54,AsistenciaAlimentaria!B$2:B$43,1,FALSE)</f>
        <v>#N/A</v>
      </c>
      <c r="X54" t="e">
        <f>VLOOKUP(C54,Institituciones!$B$2:$B$27,1,FALSE)</f>
        <v>#N/A</v>
      </c>
      <c r="Y54" t="e">
        <f>VLOOKUP(C54,'[2]Municipalidades más Afectadas ('!$D$2:$D$44,1,FALSE)</f>
        <v>#N/A</v>
      </c>
      <c r="Z54" t="e">
        <f t="shared" si="17"/>
        <v>#N/A</v>
      </c>
    </row>
    <row r="55" spans="1:26">
      <c r="A55" t="str">
        <f t="shared" si="0"/>
        <v>CHALATENANGO</v>
      </c>
      <c r="B55" s="13" t="s">
        <v>125</v>
      </c>
      <c r="C55" s="12" t="s">
        <v>390</v>
      </c>
      <c r="D55" t="e">
        <f t="shared" si="1"/>
        <v>#N/A</v>
      </c>
      <c r="E55" t="e">
        <f t="shared" si="2"/>
        <v>#N/A</v>
      </c>
      <c r="F55" t="e">
        <f t="shared" si="3"/>
        <v>#N/A</v>
      </c>
      <c r="G55" t="e">
        <f t="shared" si="4"/>
        <v>#N/A</v>
      </c>
      <c r="H55" t="e">
        <f t="shared" si="5"/>
        <v>#N/A</v>
      </c>
      <c r="I55" t="e">
        <f t="shared" si="6"/>
        <v>#N/A</v>
      </c>
      <c r="J55" t="e">
        <f t="shared" si="7"/>
        <v>#N/A</v>
      </c>
      <c r="K55" t="e">
        <f t="shared" si="8"/>
        <v>#N/A</v>
      </c>
      <c r="L55" t="e">
        <f t="shared" si="9"/>
        <v>#N/A</v>
      </c>
      <c r="M55" t="e">
        <f t="shared" si="10"/>
        <v>#N/A</v>
      </c>
      <c r="N55" t="e">
        <f t="shared" si="11"/>
        <v>#N/A</v>
      </c>
      <c r="O55" t="e">
        <f t="shared" si="12"/>
        <v>#N/A</v>
      </c>
      <c r="P55" t="e">
        <f t="shared" si="13"/>
        <v>#N/A</v>
      </c>
      <c r="Q55" t="e">
        <f t="shared" si="14"/>
        <v>#N/A</v>
      </c>
      <c r="R55" t="e">
        <f t="shared" si="15"/>
        <v>#N/A</v>
      </c>
      <c r="S55" t="e">
        <f t="shared" si="16"/>
        <v>#N/A</v>
      </c>
      <c r="T55" t="e">
        <f>VLOOKUP(C55,Codigos!$I$2:$I$213,1,FALSE)</f>
        <v>#N/A</v>
      </c>
      <c r="U55" t="e">
        <f>VLOOKUP(C55,Albergues!B$4:B$75,1,FALSE)</f>
        <v>#N/A</v>
      </c>
      <c r="V55" t="e">
        <f>VLOOKUP(C55,VMVDU!B$3:B$74,1,FALSE)</f>
        <v>#N/A</v>
      </c>
      <c r="W55" t="e">
        <f>VLOOKUP(C55,AsistenciaAlimentaria!B$2:B$43,1,FALSE)</f>
        <v>#N/A</v>
      </c>
      <c r="X55" t="e">
        <f>VLOOKUP(C55,Institituciones!$B$2:$B$27,1,FALSE)</f>
        <v>#N/A</v>
      </c>
      <c r="Y55" t="e">
        <f>VLOOKUP(C55,'[2]Municipalidades más Afectadas ('!$D$2:$D$44,1,FALSE)</f>
        <v>#N/A</v>
      </c>
      <c r="Z55" t="e">
        <f t="shared" si="17"/>
        <v>#N/A</v>
      </c>
    </row>
    <row r="56" spans="1:26">
      <c r="A56" t="str">
        <f t="shared" si="0"/>
        <v>CHALATENANGO</v>
      </c>
      <c r="B56" s="13" t="s">
        <v>126</v>
      </c>
      <c r="C56" s="12" t="s">
        <v>391</v>
      </c>
      <c r="D56" t="e">
        <f t="shared" si="1"/>
        <v>#N/A</v>
      </c>
      <c r="E56" t="e">
        <f t="shared" si="2"/>
        <v>#N/A</v>
      </c>
      <c r="F56" t="e">
        <f t="shared" si="3"/>
        <v>#N/A</v>
      </c>
      <c r="G56" t="e">
        <f t="shared" si="4"/>
        <v>#N/A</v>
      </c>
      <c r="H56" t="e">
        <f t="shared" si="5"/>
        <v>#N/A</v>
      </c>
      <c r="I56" t="e">
        <f t="shared" si="6"/>
        <v>#N/A</v>
      </c>
      <c r="J56" t="e">
        <f t="shared" si="7"/>
        <v>#N/A</v>
      </c>
      <c r="K56" t="e">
        <f t="shared" si="8"/>
        <v>#N/A</v>
      </c>
      <c r="L56" t="e">
        <f t="shared" si="9"/>
        <v>#N/A</v>
      </c>
      <c r="M56" t="e">
        <f t="shared" si="10"/>
        <v>#N/A</v>
      </c>
      <c r="N56" t="e">
        <f t="shared" si="11"/>
        <v>#N/A</v>
      </c>
      <c r="O56" t="e">
        <f t="shared" si="12"/>
        <v>#N/A</v>
      </c>
      <c r="P56" t="e">
        <f t="shared" si="13"/>
        <v>#N/A</v>
      </c>
      <c r="Q56" t="e">
        <f t="shared" si="14"/>
        <v>#N/A</v>
      </c>
      <c r="R56" t="e">
        <f t="shared" si="15"/>
        <v>#N/A</v>
      </c>
      <c r="S56" t="e">
        <f t="shared" si="16"/>
        <v>#N/A</v>
      </c>
      <c r="T56" t="e">
        <f>VLOOKUP(C56,Codigos!$I$2:$I$213,1,FALSE)</f>
        <v>#N/A</v>
      </c>
      <c r="U56" t="e">
        <f>VLOOKUP(C56,Albergues!B$4:B$75,1,FALSE)</f>
        <v>#N/A</v>
      </c>
      <c r="V56" t="e">
        <f>VLOOKUP(C56,VMVDU!B$3:B$74,1,FALSE)</f>
        <v>#N/A</v>
      </c>
      <c r="W56" t="e">
        <f>VLOOKUP(C56,AsistenciaAlimentaria!B$2:B$43,1,FALSE)</f>
        <v>#N/A</v>
      </c>
      <c r="X56" t="e">
        <f>VLOOKUP(C56,Institituciones!$B$2:$B$27,1,FALSE)</f>
        <v>#N/A</v>
      </c>
      <c r="Y56" t="e">
        <f>VLOOKUP(C56,'[2]Municipalidades más Afectadas ('!$D$2:$D$44,1,FALSE)</f>
        <v>#N/A</v>
      </c>
      <c r="Z56" t="e">
        <f t="shared" si="17"/>
        <v>#N/A</v>
      </c>
    </row>
    <row r="57" spans="1:26">
      <c r="A57" t="str">
        <f t="shared" si="0"/>
        <v>CHALATENANGO</v>
      </c>
      <c r="B57" s="13" t="s">
        <v>127</v>
      </c>
      <c r="C57" s="12" t="s">
        <v>392</v>
      </c>
      <c r="D57" t="e">
        <f t="shared" si="1"/>
        <v>#N/A</v>
      </c>
      <c r="E57" t="e">
        <f t="shared" si="2"/>
        <v>#N/A</v>
      </c>
      <c r="F57" t="e">
        <f t="shared" si="3"/>
        <v>#N/A</v>
      </c>
      <c r="G57" t="e">
        <f t="shared" si="4"/>
        <v>#N/A</v>
      </c>
      <c r="H57" t="e">
        <f t="shared" si="5"/>
        <v>#N/A</v>
      </c>
      <c r="I57" t="e">
        <f t="shared" si="6"/>
        <v>#N/A</v>
      </c>
      <c r="J57" t="e">
        <f t="shared" si="7"/>
        <v>#N/A</v>
      </c>
      <c r="K57" t="e">
        <f t="shared" si="8"/>
        <v>#N/A</v>
      </c>
      <c r="L57" t="e">
        <f t="shared" si="9"/>
        <v>#N/A</v>
      </c>
      <c r="M57" t="e">
        <f t="shared" si="10"/>
        <v>#N/A</v>
      </c>
      <c r="N57" t="e">
        <f t="shared" si="11"/>
        <v>#N/A</v>
      </c>
      <c r="O57" t="e">
        <f t="shared" si="12"/>
        <v>#N/A</v>
      </c>
      <c r="P57" t="e">
        <f t="shared" si="13"/>
        <v>#N/A</v>
      </c>
      <c r="Q57" t="e">
        <f t="shared" si="14"/>
        <v>#N/A</v>
      </c>
      <c r="R57" t="e">
        <f t="shared" si="15"/>
        <v>#N/A</v>
      </c>
      <c r="S57" t="e">
        <f t="shared" si="16"/>
        <v>#N/A</v>
      </c>
      <c r="T57" t="e">
        <f>VLOOKUP(C57,Codigos!$I$2:$I$213,1,FALSE)</f>
        <v>#N/A</v>
      </c>
      <c r="U57" t="e">
        <f>VLOOKUP(C57,Albergues!B$4:B$75,1,FALSE)</f>
        <v>#N/A</v>
      </c>
      <c r="V57" t="e">
        <f>VLOOKUP(C57,VMVDU!B$3:B$74,1,FALSE)</f>
        <v>#N/A</v>
      </c>
      <c r="W57" t="e">
        <f>VLOOKUP(C57,AsistenciaAlimentaria!B$2:B$43,1,FALSE)</f>
        <v>#N/A</v>
      </c>
      <c r="X57" t="e">
        <f>VLOOKUP(C57,Institituciones!$B$2:$B$27,1,FALSE)</f>
        <v>#N/A</v>
      </c>
      <c r="Y57" t="e">
        <f>VLOOKUP(C57,'[2]Municipalidades más Afectadas ('!$D$2:$D$44,1,FALSE)</f>
        <v>#N/A</v>
      </c>
      <c r="Z57" t="e">
        <f t="shared" si="17"/>
        <v>#N/A</v>
      </c>
    </row>
    <row r="58" spans="1:26">
      <c r="A58" t="str">
        <f t="shared" si="0"/>
        <v>CHALATENANGO</v>
      </c>
      <c r="B58" s="13" t="s">
        <v>128</v>
      </c>
      <c r="C58" s="12" t="s">
        <v>393</v>
      </c>
      <c r="D58" t="e">
        <f t="shared" si="1"/>
        <v>#N/A</v>
      </c>
      <c r="E58" t="e">
        <f t="shared" si="2"/>
        <v>#N/A</v>
      </c>
      <c r="F58" t="e">
        <f t="shared" si="3"/>
        <v>#N/A</v>
      </c>
      <c r="G58" t="e">
        <f t="shared" si="4"/>
        <v>#N/A</v>
      </c>
      <c r="H58" t="e">
        <f t="shared" si="5"/>
        <v>#N/A</v>
      </c>
      <c r="I58" t="e">
        <f t="shared" si="6"/>
        <v>#N/A</v>
      </c>
      <c r="J58" t="e">
        <f t="shared" si="7"/>
        <v>#N/A</v>
      </c>
      <c r="K58" t="e">
        <f t="shared" si="8"/>
        <v>#N/A</v>
      </c>
      <c r="L58" t="e">
        <f t="shared" si="9"/>
        <v>#N/A</v>
      </c>
      <c r="M58" t="e">
        <f t="shared" si="10"/>
        <v>#N/A</v>
      </c>
      <c r="N58" t="e">
        <f t="shared" si="11"/>
        <v>#N/A</v>
      </c>
      <c r="O58" t="e">
        <f t="shared" si="12"/>
        <v>#N/A</v>
      </c>
      <c r="P58" t="e">
        <f t="shared" si="13"/>
        <v>#N/A</v>
      </c>
      <c r="Q58" t="e">
        <f t="shared" si="14"/>
        <v>#N/A</v>
      </c>
      <c r="R58" t="e">
        <f t="shared" si="15"/>
        <v>#N/A</v>
      </c>
      <c r="S58" t="e">
        <f t="shared" si="16"/>
        <v>#N/A</v>
      </c>
      <c r="T58" t="e">
        <f>VLOOKUP(C58,Codigos!$I$2:$I$213,1,FALSE)</f>
        <v>#N/A</v>
      </c>
      <c r="U58" t="e">
        <f>VLOOKUP(C58,Albergues!B$4:B$75,1,FALSE)</f>
        <v>#N/A</v>
      </c>
      <c r="V58" t="e">
        <f>VLOOKUP(C58,VMVDU!B$3:B$74,1,FALSE)</f>
        <v>#N/A</v>
      </c>
      <c r="W58" t="e">
        <f>VLOOKUP(C58,AsistenciaAlimentaria!B$2:B$43,1,FALSE)</f>
        <v>#N/A</v>
      </c>
      <c r="X58" t="e">
        <f>VLOOKUP(C58,Institituciones!$B$2:$B$27,1,FALSE)</f>
        <v>#N/A</v>
      </c>
      <c r="Y58" t="e">
        <f>VLOOKUP(C58,'[2]Municipalidades más Afectadas ('!$D$2:$D$44,1,FALSE)</f>
        <v>#N/A</v>
      </c>
      <c r="Z58" t="e">
        <f t="shared" si="17"/>
        <v>#N/A</v>
      </c>
    </row>
    <row r="59" spans="1:26">
      <c r="A59" t="str">
        <f t="shared" si="0"/>
        <v>CHALATENANGO</v>
      </c>
      <c r="B59" s="13" t="s">
        <v>129</v>
      </c>
      <c r="C59" s="12" t="s">
        <v>394</v>
      </c>
      <c r="D59" t="e">
        <f t="shared" si="1"/>
        <v>#N/A</v>
      </c>
      <c r="E59" t="e">
        <f t="shared" si="2"/>
        <v>#N/A</v>
      </c>
      <c r="F59" t="e">
        <f t="shared" si="3"/>
        <v>#N/A</v>
      </c>
      <c r="G59" t="e">
        <f t="shared" si="4"/>
        <v>#N/A</v>
      </c>
      <c r="H59" t="e">
        <f t="shared" si="5"/>
        <v>#N/A</v>
      </c>
      <c r="I59" t="e">
        <f t="shared" si="6"/>
        <v>#N/A</v>
      </c>
      <c r="J59" t="e">
        <f t="shared" si="7"/>
        <v>#N/A</v>
      </c>
      <c r="K59" t="e">
        <f t="shared" si="8"/>
        <v>#N/A</v>
      </c>
      <c r="L59" t="e">
        <f t="shared" si="9"/>
        <v>#N/A</v>
      </c>
      <c r="M59" t="e">
        <f t="shared" si="10"/>
        <v>#N/A</v>
      </c>
      <c r="N59" t="e">
        <f t="shared" si="11"/>
        <v>#N/A</v>
      </c>
      <c r="O59" t="e">
        <f t="shared" si="12"/>
        <v>#N/A</v>
      </c>
      <c r="P59" t="e">
        <f t="shared" si="13"/>
        <v>#N/A</v>
      </c>
      <c r="Q59" t="e">
        <f t="shared" si="14"/>
        <v>#N/A</v>
      </c>
      <c r="R59" t="e">
        <f t="shared" si="15"/>
        <v>#N/A</v>
      </c>
      <c r="S59" t="e">
        <f t="shared" si="16"/>
        <v>#N/A</v>
      </c>
      <c r="T59" t="e">
        <f>VLOOKUP(C59,Codigos!$I$2:$I$213,1,FALSE)</f>
        <v>#N/A</v>
      </c>
      <c r="U59" t="e">
        <f>VLOOKUP(C59,Albergues!B$4:B$75,1,FALSE)</f>
        <v>#N/A</v>
      </c>
      <c r="V59" t="e">
        <f>VLOOKUP(C59,VMVDU!B$3:B$74,1,FALSE)</f>
        <v>#N/A</v>
      </c>
      <c r="W59" t="e">
        <f>VLOOKUP(C59,AsistenciaAlimentaria!B$2:B$43,1,FALSE)</f>
        <v>#N/A</v>
      </c>
      <c r="X59" t="e">
        <f>VLOOKUP(C59,Institituciones!$B$2:$B$27,1,FALSE)</f>
        <v>#N/A</v>
      </c>
      <c r="Y59" t="e">
        <f>VLOOKUP(C59,'[2]Municipalidades más Afectadas ('!$D$2:$D$44,1,FALSE)</f>
        <v>#N/A</v>
      </c>
      <c r="Z59" t="e">
        <f t="shared" si="17"/>
        <v>#N/A</v>
      </c>
    </row>
    <row r="60" spans="1:26">
      <c r="A60" t="str">
        <f t="shared" si="0"/>
        <v>CHALATENANGO</v>
      </c>
      <c r="B60" s="13" t="s">
        <v>130</v>
      </c>
      <c r="C60" s="12" t="s">
        <v>395</v>
      </c>
      <c r="D60" t="e">
        <f t="shared" si="1"/>
        <v>#N/A</v>
      </c>
      <c r="E60" t="e">
        <f t="shared" si="2"/>
        <v>#N/A</v>
      </c>
      <c r="F60" t="e">
        <f t="shared" si="3"/>
        <v>#N/A</v>
      </c>
      <c r="G60" t="e">
        <f t="shared" si="4"/>
        <v>#N/A</v>
      </c>
      <c r="H60" t="e">
        <f t="shared" si="5"/>
        <v>#N/A</v>
      </c>
      <c r="I60" t="e">
        <f t="shared" si="6"/>
        <v>#N/A</v>
      </c>
      <c r="J60" t="e">
        <f t="shared" si="7"/>
        <v>#N/A</v>
      </c>
      <c r="K60" t="e">
        <f t="shared" si="8"/>
        <v>#N/A</v>
      </c>
      <c r="L60" t="e">
        <f t="shared" si="9"/>
        <v>#N/A</v>
      </c>
      <c r="M60" t="e">
        <f t="shared" si="10"/>
        <v>#N/A</v>
      </c>
      <c r="N60" t="e">
        <f t="shared" si="11"/>
        <v>#N/A</v>
      </c>
      <c r="O60" t="e">
        <f t="shared" si="12"/>
        <v>#N/A</v>
      </c>
      <c r="P60" t="e">
        <f t="shared" si="13"/>
        <v>#N/A</v>
      </c>
      <c r="Q60" t="e">
        <f t="shared" si="14"/>
        <v>#N/A</v>
      </c>
      <c r="R60" t="e">
        <f t="shared" si="15"/>
        <v>#N/A</v>
      </c>
      <c r="S60" t="e">
        <f t="shared" si="16"/>
        <v>#N/A</v>
      </c>
      <c r="T60" t="e">
        <f>VLOOKUP(C60,Codigos!$I$2:$I$213,1,FALSE)</f>
        <v>#N/A</v>
      </c>
      <c r="U60" t="e">
        <f>VLOOKUP(C60,Albergues!B$4:B$75,1,FALSE)</f>
        <v>#N/A</v>
      </c>
      <c r="V60" t="e">
        <f>VLOOKUP(C60,VMVDU!B$3:B$74,1,FALSE)</f>
        <v>#N/A</v>
      </c>
      <c r="W60" t="e">
        <f>VLOOKUP(C60,AsistenciaAlimentaria!B$2:B$43,1,FALSE)</f>
        <v>#N/A</v>
      </c>
      <c r="X60" t="e">
        <f>VLOOKUP(C60,Institituciones!$B$2:$B$27,1,FALSE)</f>
        <v>#N/A</v>
      </c>
      <c r="Y60" t="e">
        <f>VLOOKUP(C60,'[2]Municipalidades más Afectadas ('!$D$2:$D$44,1,FALSE)</f>
        <v>#N/A</v>
      </c>
      <c r="Z60" t="e">
        <f t="shared" si="17"/>
        <v>#N/A</v>
      </c>
    </row>
    <row r="61" spans="1:26">
      <c r="A61" t="str">
        <f t="shared" si="0"/>
        <v>CHALATENANGO</v>
      </c>
      <c r="B61" s="13" t="s">
        <v>131</v>
      </c>
      <c r="C61" s="12" t="s">
        <v>396</v>
      </c>
      <c r="D61" t="e">
        <f t="shared" si="1"/>
        <v>#N/A</v>
      </c>
      <c r="E61" t="e">
        <f t="shared" si="2"/>
        <v>#N/A</v>
      </c>
      <c r="F61" t="e">
        <f t="shared" si="3"/>
        <v>#N/A</v>
      </c>
      <c r="G61" t="e">
        <f t="shared" si="4"/>
        <v>#N/A</v>
      </c>
      <c r="H61" t="e">
        <f t="shared" si="5"/>
        <v>#N/A</v>
      </c>
      <c r="I61" t="e">
        <f t="shared" si="6"/>
        <v>#N/A</v>
      </c>
      <c r="J61" t="e">
        <f t="shared" si="7"/>
        <v>#N/A</v>
      </c>
      <c r="K61" t="e">
        <f t="shared" si="8"/>
        <v>#N/A</v>
      </c>
      <c r="L61" t="e">
        <f t="shared" si="9"/>
        <v>#N/A</v>
      </c>
      <c r="M61" t="e">
        <f t="shared" si="10"/>
        <v>#N/A</v>
      </c>
      <c r="N61" t="e">
        <f t="shared" si="11"/>
        <v>#N/A</v>
      </c>
      <c r="O61" t="e">
        <f t="shared" si="12"/>
        <v>#N/A</v>
      </c>
      <c r="P61" t="e">
        <f t="shared" si="13"/>
        <v>#N/A</v>
      </c>
      <c r="Q61" t="e">
        <f t="shared" si="14"/>
        <v>#N/A</v>
      </c>
      <c r="R61" t="e">
        <f t="shared" si="15"/>
        <v>#N/A</v>
      </c>
      <c r="S61" t="e">
        <f t="shared" si="16"/>
        <v>#N/A</v>
      </c>
      <c r="T61" t="e">
        <f>VLOOKUP(C61,Codigos!$I$2:$I$213,1,FALSE)</f>
        <v>#N/A</v>
      </c>
      <c r="U61" t="e">
        <f>VLOOKUP(C61,Albergues!B$4:B$75,1,FALSE)</f>
        <v>#N/A</v>
      </c>
      <c r="V61" t="e">
        <f>VLOOKUP(C61,VMVDU!B$3:B$74,1,FALSE)</f>
        <v>#N/A</v>
      </c>
      <c r="W61" t="e">
        <f>VLOOKUP(C61,AsistenciaAlimentaria!B$2:B$43,1,FALSE)</f>
        <v>#N/A</v>
      </c>
      <c r="X61" t="e">
        <f>VLOOKUP(C61,Institituciones!$B$2:$B$27,1,FALSE)</f>
        <v>#N/A</v>
      </c>
      <c r="Y61" t="e">
        <f>VLOOKUP(C61,'[2]Municipalidades más Afectadas ('!$D$2:$D$44,1,FALSE)</f>
        <v>#N/A</v>
      </c>
      <c r="Z61" t="e">
        <f t="shared" si="17"/>
        <v>#N/A</v>
      </c>
    </row>
    <row r="62" spans="1:26">
      <c r="A62" t="str">
        <f t="shared" si="0"/>
        <v>CHALATENANGO</v>
      </c>
      <c r="B62" s="13" t="s">
        <v>132</v>
      </c>
      <c r="C62" s="12" t="s">
        <v>397</v>
      </c>
      <c r="D62" t="e">
        <f t="shared" si="1"/>
        <v>#N/A</v>
      </c>
      <c r="E62" t="e">
        <f t="shared" si="2"/>
        <v>#N/A</v>
      </c>
      <c r="F62" t="e">
        <f t="shared" si="3"/>
        <v>#N/A</v>
      </c>
      <c r="G62" t="e">
        <f t="shared" si="4"/>
        <v>#N/A</v>
      </c>
      <c r="H62" t="e">
        <f t="shared" si="5"/>
        <v>#N/A</v>
      </c>
      <c r="I62" t="e">
        <f t="shared" si="6"/>
        <v>#N/A</v>
      </c>
      <c r="J62" t="e">
        <f t="shared" si="7"/>
        <v>#N/A</v>
      </c>
      <c r="K62" t="e">
        <f t="shared" si="8"/>
        <v>#N/A</v>
      </c>
      <c r="L62" t="e">
        <f t="shared" si="9"/>
        <v>#N/A</v>
      </c>
      <c r="M62" t="e">
        <f t="shared" si="10"/>
        <v>#N/A</v>
      </c>
      <c r="N62" t="e">
        <f t="shared" si="11"/>
        <v>#N/A</v>
      </c>
      <c r="O62" t="e">
        <f t="shared" si="12"/>
        <v>#N/A</v>
      </c>
      <c r="P62" t="e">
        <f t="shared" si="13"/>
        <v>#N/A</v>
      </c>
      <c r="Q62" t="e">
        <f t="shared" si="14"/>
        <v>#N/A</v>
      </c>
      <c r="R62" t="e">
        <f t="shared" si="15"/>
        <v>#N/A</v>
      </c>
      <c r="S62" t="e">
        <f t="shared" si="16"/>
        <v>#N/A</v>
      </c>
      <c r="T62" t="e">
        <f>VLOOKUP(C62,Codigos!$I$2:$I$213,1,FALSE)</f>
        <v>#N/A</v>
      </c>
      <c r="U62" t="e">
        <f>VLOOKUP(C62,Albergues!B$4:B$75,1,FALSE)</f>
        <v>#N/A</v>
      </c>
      <c r="V62" t="e">
        <f>VLOOKUP(C62,VMVDU!B$3:B$74,1,FALSE)</f>
        <v>#N/A</v>
      </c>
      <c r="W62" t="e">
        <f>VLOOKUP(C62,AsistenciaAlimentaria!B$2:B$43,1,FALSE)</f>
        <v>#N/A</v>
      </c>
      <c r="X62" t="e">
        <f>VLOOKUP(C62,Institituciones!$B$2:$B$27,1,FALSE)</f>
        <v>#N/A</v>
      </c>
      <c r="Y62" t="e">
        <f>VLOOKUP(C62,'[2]Municipalidades más Afectadas ('!$D$2:$D$44,1,FALSE)</f>
        <v>#N/A</v>
      </c>
      <c r="Z62" t="e">
        <f t="shared" si="17"/>
        <v>#N/A</v>
      </c>
    </row>
    <row r="63" spans="1:26">
      <c r="A63" t="str">
        <f t="shared" si="0"/>
        <v>CHALATENANGO</v>
      </c>
      <c r="B63" s="13" t="s">
        <v>133</v>
      </c>
      <c r="C63" s="12" t="s">
        <v>398</v>
      </c>
      <c r="D63" t="e">
        <f t="shared" si="1"/>
        <v>#N/A</v>
      </c>
      <c r="E63" t="e">
        <f t="shared" si="2"/>
        <v>#N/A</v>
      </c>
      <c r="F63" t="e">
        <f t="shared" si="3"/>
        <v>#N/A</v>
      </c>
      <c r="G63" t="e">
        <f t="shared" si="4"/>
        <v>#N/A</v>
      </c>
      <c r="H63" t="e">
        <f t="shared" si="5"/>
        <v>#N/A</v>
      </c>
      <c r="I63" t="e">
        <f t="shared" si="6"/>
        <v>#N/A</v>
      </c>
      <c r="J63" t="e">
        <f t="shared" si="7"/>
        <v>#N/A</v>
      </c>
      <c r="K63" t="e">
        <f t="shared" si="8"/>
        <v>#N/A</v>
      </c>
      <c r="L63" t="e">
        <f t="shared" si="9"/>
        <v>#N/A</v>
      </c>
      <c r="M63" t="e">
        <f t="shared" si="10"/>
        <v>#N/A</v>
      </c>
      <c r="N63" t="e">
        <f t="shared" si="11"/>
        <v>#N/A</v>
      </c>
      <c r="O63" t="e">
        <f t="shared" si="12"/>
        <v>#N/A</v>
      </c>
      <c r="P63" t="e">
        <f t="shared" si="13"/>
        <v>#N/A</v>
      </c>
      <c r="Q63" t="e">
        <f t="shared" si="14"/>
        <v>#N/A</v>
      </c>
      <c r="R63" t="e">
        <f t="shared" si="15"/>
        <v>#N/A</v>
      </c>
      <c r="S63" t="e">
        <f t="shared" si="16"/>
        <v>#N/A</v>
      </c>
      <c r="T63" t="e">
        <f>VLOOKUP(C63,Codigos!$I$2:$I$213,1,FALSE)</f>
        <v>#N/A</v>
      </c>
      <c r="U63" t="e">
        <f>VLOOKUP(C63,Albergues!B$4:B$75,1,FALSE)</f>
        <v>#N/A</v>
      </c>
      <c r="V63" t="e">
        <f>VLOOKUP(C63,VMVDU!B$3:B$74,1,FALSE)</f>
        <v>#N/A</v>
      </c>
      <c r="W63" t="e">
        <f>VLOOKUP(C63,AsistenciaAlimentaria!B$2:B$43,1,FALSE)</f>
        <v>#N/A</v>
      </c>
      <c r="X63" t="e">
        <f>VLOOKUP(C63,Institituciones!$B$2:$B$27,1,FALSE)</f>
        <v>#N/A</v>
      </c>
      <c r="Y63" t="e">
        <f>VLOOKUP(C63,'[2]Municipalidades más Afectadas ('!$D$2:$D$44,1,FALSE)</f>
        <v>#N/A</v>
      </c>
      <c r="Z63" t="e">
        <f t="shared" si="17"/>
        <v>#N/A</v>
      </c>
    </row>
    <row r="64" spans="1:26">
      <c r="A64" t="str">
        <f t="shared" si="0"/>
        <v>CHALATENANGO</v>
      </c>
      <c r="B64" s="13" t="s">
        <v>134</v>
      </c>
      <c r="C64" s="12" t="s">
        <v>399</v>
      </c>
      <c r="D64" t="e">
        <f t="shared" si="1"/>
        <v>#N/A</v>
      </c>
      <c r="E64" t="e">
        <f t="shared" si="2"/>
        <v>#N/A</v>
      </c>
      <c r="F64" t="e">
        <f t="shared" si="3"/>
        <v>#N/A</v>
      </c>
      <c r="G64" t="e">
        <f t="shared" si="4"/>
        <v>#N/A</v>
      </c>
      <c r="H64" t="e">
        <f t="shared" si="5"/>
        <v>#N/A</v>
      </c>
      <c r="I64" t="e">
        <f t="shared" si="6"/>
        <v>#N/A</v>
      </c>
      <c r="J64" t="e">
        <f t="shared" si="7"/>
        <v>#N/A</v>
      </c>
      <c r="K64" t="e">
        <f t="shared" si="8"/>
        <v>#N/A</v>
      </c>
      <c r="L64" t="e">
        <f t="shared" si="9"/>
        <v>#N/A</v>
      </c>
      <c r="M64" t="e">
        <f t="shared" si="10"/>
        <v>#N/A</v>
      </c>
      <c r="N64">
        <f t="shared" si="11"/>
        <v>4</v>
      </c>
      <c r="O64">
        <f t="shared" si="12"/>
        <v>0</v>
      </c>
      <c r="P64">
        <f t="shared" si="13"/>
        <v>1</v>
      </c>
      <c r="Q64" t="e">
        <f t="shared" si="14"/>
        <v>#N/A</v>
      </c>
      <c r="R64" t="e">
        <f t="shared" si="15"/>
        <v>#N/A</v>
      </c>
      <c r="S64" t="e">
        <f t="shared" si="16"/>
        <v>#N/A</v>
      </c>
      <c r="T64" t="str">
        <f>VLOOKUP(C64,Codigos!$I$2:$I$213,1,FALSE)</f>
        <v>0422</v>
      </c>
      <c r="U64" t="e">
        <f>VLOOKUP(C64,Albergues!B$4:B$75,1,FALSE)</f>
        <v>#N/A</v>
      </c>
      <c r="V64" t="e">
        <f>VLOOKUP(C64,VMVDU!B$3:B$74,1,FALSE)</f>
        <v>#N/A</v>
      </c>
      <c r="W64" t="str">
        <f>VLOOKUP(C64,AsistenciaAlimentaria!B$2:B$43,1,FALSE)</f>
        <v>0422</v>
      </c>
      <c r="X64" t="e">
        <f>VLOOKUP(C64,Institituciones!$B$2:$B$27,1,FALSE)</f>
        <v>#N/A</v>
      </c>
      <c r="Y64" t="e">
        <f>VLOOKUP(C64,'[2]Municipalidades más Afectadas ('!$D$2:$D$44,1,FALSE)</f>
        <v>#N/A</v>
      </c>
      <c r="Z64" t="e">
        <f t="shared" si="17"/>
        <v>#N/A</v>
      </c>
    </row>
    <row r="65" spans="1:26">
      <c r="A65" t="str">
        <f t="shared" si="0"/>
        <v>CHALATENANGO</v>
      </c>
      <c r="B65" s="13" t="s">
        <v>135</v>
      </c>
      <c r="C65" s="12" t="s">
        <v>400</v>
      </c>
      <c r="D65" t="e">
        <f t="shared" si="1"/>
        <v>#N/A</v>
      </c>
      <c r="E65" t="e">
        <f t="shared" si="2"/>
        <v>#N/A</v>
      </c>
      <c r="F65" t="e">
        <f t="shared" si="3"/>
        <v>#N/A</v>
      </c>
      <c r="G65" t="e">
        <f t="shared" si="4"/>
        <v>#N/A</v>
      </c>
      <c r="H65" t="e">
        <f t="shared" si="5"/>
        <v>#N/A</v>
      </c>
      <c r="I65" t="e">
        <f t="shared" si="6"/>
        <v>#N/A</v>
      </c>
      <c r="J65" t="e">
        <f t="shared" si="7"/>
        <v>#N/A</v>
      </c>
      <c r="K65" t="e">
        <f t="shared" si="8"/>
        <v>#N/A</v>
      </c>
      <c r="L65" t="e">
        <f t="shared" si="9"/>
        <v>#N/A</v>
      </c>
      <c r="M65" t="e">
        <f t="shared" si="10"/>
        <v>#N/A</v>
      </c>
      <c r="N65" t="e">
        <f t="shared" si="11"/>
        <v>#N/A</v>
      </c>
      <c r="O65" t="e">
        <f t="shared" si="12"/>
        <v>#N/A</v>
      </c>
      <c r="P65" t="e">
        <f t="shared" si="13"/>
        <v>#N/A</v>
      </c>
      <c r="Q65" t="e">
        <f t="shared" si="14"/>
        <v>#N/A</v>
      </c>
      <c r="R65" t="e">
        <f t="shared" si="15"/>
        <v>#N/A</v>
      </c>
      <c r="S65" t="e">
        <f t="shared" si="16"/>
        <v>#N/A</v>
      </c>
      <c r="T65" t="e">
        <f>VLOOKUP(C65,Codigos!$I$2:$I$213,1,FALSE)</f>
        <v>#N/A</v>
      </c>
      <c r="U65" t="e">
        <f>VLOOKUP(C65,Albergues!B$4:B$75,1,FALSE)</f>
        <v>#N/A</v>
      </c>
      <c r="V65" t="e">
        <f>VLOOKUP(C65,VMVDU!B$3:B$74,1,FALSE)</f>
        <v>#N/A</v>
      </c>
      <c r="W65" t="e">
        <f>VLOOKUP(C65,AsistenciaAlimentaria!B$2:B$43,1,FALSE)</f>
        <v>#N/A</v>
      </c>
      <c r="X65" t="e">
        <f>VLOOKUP(C65,Institituciones!$B$2:$B$27,1,FALSE)</f>
        <v>#N/A</v>
      </c>
      <c r="Y65" t="e">
        <f>VLOOKUP(C65,'[2]Municipalidades más Afectadas ('!$D$2:$D$44,1,FALSE)</f>
        <v>#N/A</v>
      </c>
      <c r="Z65" t="e">
        <f t="shared" si="17"/>
        <v>#N/A</v>
      </c>
    </row>
    <row r="66" spans="1:26">
      <c r="A66" t="str">
        <f t="shared" ref="A66:A129" si="18">VLOOKUP(LEFT(C66,2),CODDEPARTAMENTO,2,FALSE)</f>
        <v>CHALATENANGO</v>
      </c>
      <c r="B66" s="13" t="s">
        <v>136</v>
      </c>
      <c r="C66" s="12" t="s">
        <v>401</v>
      </c>
      <c r="D66" t="e">
        <f t="shared" ref="D66:D129" si="19">VLOOKUP(C66,Albergues,2,FALSE)</f>
        <v>#N/A</v>
      </c>
      <c r="E66" t="e">
        <f t="shared" ref="E66:E129" si="20">VLOOKUP(C66,Albergues,3,FALSE)</f>
        <v>#N/A</v>
      </c>
      <c r="F66" t="e">
        <f t="shared" ref="F66:F129" si="21">VLOOKUP(C66,Albergues,4,FALSE)</f>
        <v>#N/A</v>
      </c>
      <c r="G66" t="e">
        <f t="shared" ref="G66:G129" si="22">VLOOKUP(C66,Albergues,5,FALSE)</f>
        <v>#N/A</v>
      </c>
      <c r="H66" t="e">
        <f t="shared" ref="H66:H129" si="23">F66+G66</f>
        <v>#N/A</v>
      </c>
      <c r="I66" t="e">
        <f t="shared" ref="I66:I129" si="24">VLOOKUP(C66,VDVMU,2,FALSE)</f>
        <v>#N/A</v>
      </c>
      <c r="J66" t="e">
        <f t="shared" ref="J66:J129" si="25">VLOOKUP(C66,VDVMU,3,FALSE)</f>
        <v>#N/A</v>
      </c>
      <c r="K66" t="e">
        <f t="shared" ref="K66:K129" si="26">VLOOKUP(C66,VDVMU,4,FALSE)</f>
        <v>#N/A</v>
      </c>
      <c r="L66" t="e">
        <f t="shared" ref="L66:L129" si="27">VLOOKUP(C66,VDVMU,5,FALSE)</f>
        <v>#N/A</v>
      </c>
      <c r="M66" t="e">
        <f t="shared" ref="M66:M129" si="28">K66+L66</f>
        <v>#N/A</v>
      </c>
      <c r="N66" t="e">
        <f t="shared" ref="N66:N129" si="29">VLOOKUP(C66,Asistencia,2,FALSE)</f>
        <v>#N/A</v>
      </c>
      <c r="O66" t="e">
        <f t="shared" ref="O66:O129" si="30">VLOOKUP(C66,Asistencia,3,FALSE)</f>
        <v>#N/A</v>
      </c>
      <c r="P66" t="e">
        <f t="shared" ref="P66:P129" si="31">VLOOKUP(C66,Asistencia,4,FALSE)</f>
        <v>#N/A</v>
      </c>
      <c r="Q66" t="e">
        <f t="shared" ref="Q66:Q129" si="32">VLOOKUP(C66,INSTITUCIONES,2,FALSE)</f>
        <v>#N/A</v>
      </c>
      <c r="R66" t="e">
        <f t="shared" ref="R66:R129" si="33">VLOOKUP(C66,INSTITUCIONES,3,FALSE)</f>
        <v>#N/A</v>
      </c>
      <c r="S66" t="e">
        <f t="shared" ref="S66:S129" si="34">VLOOKUP(C66,INSTITUCIONES,4,FALSE)</f>
        <v>#N/A</v>
      </c>
      <c r="T66" t="e">
        <f>VLOOKUP(C66,Codigos!$I$2:$I$213,1,FALSE)</f>
        <v>#N/A</v>
      </c>
      <c r="U66" t="e">
        <f>VLOOKUP(C66,Albergues!B$4:B$75,1,FALSE)</f>
        <v>#N/A</v>
      </c>
      <c r="V66" t="e">
        <f>VLOOKUP(C66,VMVDU!B$3:B$74,1,FALSE)</f>
        <v>#N/A</v>
      </c>
      <c r="W66" t="e">
        <f>VLOOKUP(C66,AsistenciaAlimentaria!B$2:B$43,1,FALSE)</f>
        <v>#N/A</v>
      </c>
      <c r="X66" t="e">
        <f>VLOOKUP(C66,Institituciones!$B$2:$B$27,1,FALSE)</f>
        <v>#N/A</v>
      </c>
      <c r="Y66" t="e">
        <f>VLOOKUP(C66,'[2]Municipalidades más Afectadas ('!$D$2:$D$44,1,FALSE)</f>
        <v>#N/A</v>
      </c>
      <c r="Z66" t="e">
        <f t="shared" si="17"/>
        <v>#N/A</v>
      </c>
    </row>
    <row r="67" spans="1:26">
      <c r="A67" t="str">
        <f t="shared" si="18"/>
        <v>CHALATENANGO</v>
      </c>
      <c r="B67" s="13" t="s">
        <v>137</v>
      </c>
      <c r="C67" s="12" t="s">
        <v>402</v>
      </c>
      <c r="D67" t="e">
        <f t="shared" si="19"/>
        <v>#N/A</v>
      </c>
      <c r="E67" t="e">
        <f t="shared" si="20"/>
        <v>#N/A</v>
      </c>
      <c r="F67" t="e">
        <f t="shared" si="21"/>
        <v>#N/A</v>
      </c>
      <c r="G67" t="e">
        <f t="shared" si="22"/>
        <v>#N/A</v>
      </c>
      <c r="H67" t="e">
        <f t="shared" si="23"/>
        <v>#N/A</v>
      </c>
      <c r="I67" t="e">
        <f t="shared" si="24"/>
        <v>#N/A</v>
      </c>
      <c r="J67" t="e">
        <f t="shared" si="25"/>
        <v>#N/A</v>
      </c>
      <c r="K67" t="e">
        <f t="shared" si="26"/>
        <v>#N/A</v>
      </c>
      <c r="L67" t="e">
        <f t="shared" si="27"/>
        <v>#N/A</v>
      </c>
      <c r="M67" t="e">
        <f t="shared" si="28"/>
        <v>#N/A</v>
      </c>
      <c r="N67" t="e">
        <f t="shared" si="29"/>
        <v>#N/A</v>
      </c>
      <c r="O67" t="e">
        <f t="shared" si="30"/>
        <v>#N/A</v>
      </c>
      <c r="P67" t="e">
        <f t="shared" si="31"/>
        <v>#N/A</v>
      </c>
      <c r="Q67" t="e">
        <f t="shared" si="32"/>
        <v>#N/A</v>
      </c>
      <c r="R67" t="e">
        <f t="shared" si="33"/>
        <v>#N/A</v>
      </c>
      <c r="S67" t="e">
        <f t="shared" si="34"/>
        <v>#N/A</v>
      </c>
      <c r="T67" t="e">
        <f>VLOOKUP(C67,Codigos!$I$2:$I$213,1,FALSE)</f>
        <v>#N/A</v>
      </c>
      <c r="U67" t="e">
        <f>VLOOKUP(C67,Albergues!B$4:B$75,1,FALSE)</f>
        <v>#N/A</v>
      </c>
      <c r="V67" t="e">
        <f>VLOOKUP(C67,VMVDU!B$3:B$74,1,FALSE)</f>
        <v>#N/A</v>
      </c>
      <c r="W67" t="e">
        <f>VLOOKUP(C67,AsistenciaAlimentaria!B$2:B$43,1,FALSE)</f>
        <v>#N/A</v>
      </c>
      <c r="X67" t="e">
        <f>VLOOKUP(C67,Institituciones!$B$2:$B$27,1,FALSE)</f>
        <v>#N/A</v>
      </c>
      <c r="Y67" t="e">
        <f>VLOOKUP(C67,'[2]Municipalidades más Afectadas ('!$D$2:$D$44,1,FALSE)</f>
        <v>#N/A</v>
      </c>
      <c r="Z67" t="e">
        <f t="shared" ref="Z67:Z130" si="35">M67-H67</f>
        <v>#N/A</v>
      </c>
    </row>
    <row r="68" spans="1:26">
      <c r="A68" t="str">
        <f t="shared" si="18"/>
        <v>CHALATENANGO</v>
      </c>
      <c r="B68" s="13" t="s">
        <v>138</v>
      </c>
      <c r="C68" s="12" t="s">
        <v>403</v>
      </c>
      <c r="D68" t="e">
        <f t="shared" si="19"/>
        <v>#N/A</v>
      </c>
      <c r="E68" t="e">
        <f t="shared" si="20"/>
        <v>#N/A</v>
      </c>
      <c r="F68" t="e">
        <f t="shared" si="21"/>
        <v>#N/A</v>
      </c>
      <c r="G68" t="e">
        <f t="shared" si="22"/>
        <v>#N/A</v>
      </c>
      <c r="H68" t="e">
        <f t="shared" si="23"/>
        <v>#N/A</v>
      </c>
      <c r="I68" t="e">
        <f t="shared" si="24"/>
        <v>#N/A</v>
      </c>
      <c r="J68" t="e">
        <f t="shared" si="25"/>
        <v>#N/A</v>
      </c>
      <c r="K68" t="e">
        <f t="shared" si="26"/>
        <v>#N/A</v>
      </c>
      <c r="L68" t="e">
        <f t="shared" si="27"/>
        <v>#N/A</v>
      </c>
      <c r="M68" t="e">
        <f t="shared" si="28"/>
        <v>#N/A</v>
      </c>
      <c r="N68" t="e">
        <f t="shared" si="29"/>
        <v>#N/A</v>
      </c>
      <c r="O68" t="e">
        <f t="shared" si="30"/>
        <v>#N/A</v>
      </c>
      <c r="P68" t="e">
        <f t="shared" si="31"/>
        <v>#N/A</v>
      </c>
      <c r="Q68" t="e">
        <f t="shared" si="32"/>
        <v>#N/A</v>
      </c>
      <c r="R68" t="e">
        <f t="shared" si="33"/>
        <v>#N/A</v>
      </c>
      <c r="S68" t="e">
        <f t="shared" si="34"/>
        <v>#N/A</v>
      </c>
      <c r="T68" t="e">
        <f>VLOOKUP(C68,Codigos!$I$2:$I$213,1,FALSE)</f>
        <v>#N/A</v>
      </c>
      <c r="U68" t="e">
        <f>VLOOKUP(C68,Albergues!B$4:B$75,1,FALSE)</f>
        <v>#N/A</v>
      </c>
      <c r="V68" t="e">
        <f>VLOOKUP(C68,VMVDU!B$3:B$74,1,FALSE)</f>
        <v>#N/A</v>
      </c>
      <c r="W68" t="e">
        <f>VLOOKUP(C68,AsistenciaAlimentaria!B$2:B$43,1,FALSE)</f>
        <v>#N/A</v>
      </c>
      <c r="X68" t="e">
        <f>VLOOKUP(C68,Institituciones!$B$2:$B$27,1,FALSE)</f>
        <v>#N/A</v>
      </c>
      <c r="Y68" t="e">
        <f>VLOOKUP(C68,'[2]Municipalidades más Afectadas ('!$D$2:$D$44,1,FALSE)</f>
        <v>#N/A</v>
      </c>
      <c r="Z68" t="e">
        <f t="shared" si="35"/>
        <v>#N/A</v>
      </c>
    </row>
    <row r="69" spans="1:26">
      <c r="A69" t="str">
        <f t="shared" si="18"/>
        <v>CHALATENANGO</v>
      </c>
      <c r="B69" s="13" t="s">
        <v>139</v>
      </c>
      <c r="C69" s="12" t="s">
        <v>404</v>
      </c>
      <c r="D69" t="e">
        <f t="shared" si="19"/>
        <v>#N/A</v>
      </c>
      <c r="E69" t="e">
        <f t="shared" si="20"/>
        <v>#N/A</v>
      </c>
      <c r="F69" t="e">
        <f t="shared" si="21"/>
        <v>#N/A</v>
      </c>
      <c r="G69" t="e">
        <f t="shared" si="22"/>
        <v>#N/A</v>
      </c>
      <c r="H69" t="e">
        <f t="shared" si="23"/>
        <v>#N/A</v>
      </c>
      <c r="I69" t="e">
        <f t="shared" si="24"/>
        <v>#N/A</v>
      </c>
      <c r="J69" t="e">
        <f t="shared" si="25"/>
        <v>#N/A</v>
      </c>
      <c r="K69" t="e">
        <f t="shared" si="26"/>
        <v>#N/A</v>
      </c>
      <c r="L69" t="e">
        <f t="shared" si="27"/>
        <v>#N/A</v>
      </c>
      <c r="M69" t="e">
        <f t="shared" si="28"/>
        <v>#N/A</v>
      </c>
      <c r="N69" t="e">
        <f t="shared" si="29"/>
        <v>#N/A</v>
      </c>
      <c r="O69" t="e">
        <f t="shared" si="30"/>
        <v>#N/A</v>
      </c>
      <c r="P69" t="e">
        <f t="shared" si="31"/>
        <v>#N/A</v>
      </c>
      <c r="Q69" t="e">
        <f t="shared" si="32"/>
        <v>#N/A</v>
      </c>
      <c r="R69" t="e">
        <f t="shared" si="33"/>
        <v>#N/A</v>
      </c>
      <c r="S69" t="e">
        <f t="shared" si="34"/>
        <v>#N/A</v>
      </c>
      <c r="T69" t="e">
        <f>VLOOKUP(C69,Codigos!$I$2:$I$213,1,FALSE)</f>
        <v>#N/A</v>
      </c>
      <c r="U69" t="e">
        <f>VLOOKUP(C69,Albergues!B$4:B$75,1,FALSE)</f>
        <v>#N/A</v>
      </c>
      <c r="V69" t="e">
        <f>VLOOKUP(C69,VMVDU!B$3:B$74,1,FALSE)</f>
        <v>#N/A</v>
      </c>
      <c r="W69" t="e">
        <f>VLOOKUP(C69,AsistenciaAlimentaria!B$2:B$43,1,FALSE)</f>
        <v>#N/A</v>
      </c>
      <c r="X69" t="e">
        <f>VLOOKUP(C69,Institituciones!$B$2:$B$27,1,FALSE)</f>
        <v>#N/A</v>
      </c>
      <c r="Y69" t="e">
        <f>VLOOKUP(C69,'[2]Municipalidades más Afectadas ('!$D$2:$D$44,1,FALSE)</f>
        <v>#N/A</v>
      </c>
      <c r="Z69" t="e">
        <f t="shared" si="35"/>
        <v>#N/A</v>
      </c>
    </row>
    <row r="70" spans="1:26">
      <c r="A70" t="str">
        <f t="shared" si="18"/>
        <v>CHALATENANGO</v>
      </c>
      <c r="B70" s="13" t="s">
        <v>140</v>
      </c>
      <c r="C70" s="12" t="s">
        <v>405</v>
      </c>
      <c r="D70" t="e">
        <f t="shared" si="19"/>
        <v>#N/A</v>
      </c>
      <c r="E70" t="e">
        <f t="shared" si="20"/>
        <v>#N/A</v>
      </c>
      <c r="F70" t="e">
        <f t="shared" si="21"/>
        <v>#N/A</v>
      </c>
      <c r="G70" t="e">
        <f t="shared" si="22"/>
        <v>#N/A</v>
      </c>
      <c r="H70" t="e">
        <f t="shared" si="23"/>
        <v>#N/A</v>
      </c>
      <c r="I70" t="e">
        <f t="shared" si="24"/>
        <v>#N/A</v>
      </c>
      <c r="J70" t="e">
        <f t="shared" si="25"/>
        <v>#N/A</v>
      </c>
      <c r="K70" t="e">
        <f t="shared" si="26"/>
        <v>#N/A</v>
      </c>
      <c r="L70" t="e">
        <f t="shared" si="27"/>
        <v>#N/A</v>
      </c>
      <c r="M70" t="e">
        <f t="shared" si="28"/>
        <v>#N/A</v>
      </c>
      <c r="N70" t="e">
        <f t="shared" si="29"/>
        <v>#N/A</v>
      </c>
      <c r="O70" t="e">
        <f t="shared" si="30"/>
        <v>#N/A</v>
      </c>
      <c r="P70" t="e">
        <f t="shared" si="31"/>
        <v>#N/A</v>
      </c>
      <c r="Q70" t="e">
        <f t="shared" si="32"/>
        <v>#N/A</v>
      </c>
      <c r="R70" t="e">
        <f t="shared" si="33"/>
        <v>#N/A</v>
      </c>
      <c r="S70" t="e">
        <f t="shared" si="34"/>
        <v>#N/A</v>
      </c>
      <c r="T70" t="e">
        <f>VLOOKUP(C70,Codigos!$I$2:$I$213,1,FALSE)</f>
        <v>#N/A</v>
      </c>
      <c r="U70" t="e">
        <f>VLOOKUP(C70,Albergues!B$4:B$75,1,FALSE)</f>
        <v>#N/A</v>
      </c>
      <c r="V70" t="e">
        <f>VLOOKUP(C70,VMVDU!B$3:B$74,1,FALSE)</f>
        <v>#N/A</v>
      </c>
      <c r="W70" t="e">
        <f>VLOOKUP(C70,AsistenciaAlimentaria!B$2:B$43,1,FALSE)</f>
        <v>#N/A</v>
      </c>
      <c r="X70" t="e">
        <f>VLOOKUP(C70,Institituciones!$B$2:$B$27,1,FALSE)</f>
        <v>#N/A</v>
      </c>
      <c r="Y70" t="e">
        <f>VLOOKUP(C70,'[2]Municipalidades más Afectadas ('!$D$2:$D$44,1,FALSE)</f>
        <v>#N/A</v>
      </c>
      <c r="Z70" t="e">
        <f t="shared" si="35"/>
        <v>#N/A</v>
      </c>
    </row>
    <row r="71" spans="1:26">
      <c r="A71" t="str">
        <f t="shared" si="18"/>
        <v>CHALATENANGO</v>
      </c>
      <c r="B71" s="13" t="s">
        <v>141</v>
      </c>
      <c r="C71" s="12" t="s">
        <v>406</v>
      </c>
      <c r="D71" t="e">
        <f t="shared" si="19"/>
        <v>#N/A</v>
      </c>
      <c r="E71" t="e">
        <f t="shared" si="20"/>
        <v>#N/A</v>
      </c>
      <c r="F71" t="e">
        <f t="shared" si="21"/>
        <v>#N/A</v>
      </c>
      <c r="G71" t="e">
        <f t="shared" si="22"/>
        <v>#N/A</v>
      </c>
      <c r="H71" t="e">
        <f t="shared" si="23"/>
        <v>#N/A</v>
      </c>
      <c r="I71" t="e">
        <f t="shared" si="24"/>
        <v>#N/A</v>
      </c>
      <c r="J71" t="e">
        <f t="shared" si="25"/>
        <v>#N/A</v>
      </c>
      <c r="K71" t="e">
        <f t="shared" si="26"/>
        <v>#N/A</v>
      </c>
      <c r="L71" t="e">
        <f t="shared" si="27"/>
        <v>#N/A</v>
      </c>
      <c r="M71" t="e">
        <f t="shared" si="28"/>
        <v>#N/A</v>
      </c>
      <c r="N71" t="e">
        <f t="shared" si="29"/>
        <v>#N/A</v>
      </c>
      <c r="O71" t="e">
        <f t="shared" si="30"/>
        <v>#N/A</v>
      </c>
      <c r="P71" t="e">
        <f t="shared" si="31"/>
        <v>#N/A</v>
      </c>
      <c r="Q71" t="e">
        <f t="shared" si="32"/>
        <v>#N/A</v>
      </c>
      <c r="R71" t="e">
        <f t="shared" si="33"/>
        <v>#N/A</v>
      </c>
      <c r="S71" t="e">
        <f t="shared" si="34"/>
        <v>#N/A</v>
      </c>
      <c r="T71" t="e">
        <f>VLOOKUP(C71,Codigos!$I$2:$I$213,1,FALSE)</f>
        <v>#N/A</v>
      </c>
      <c r="U71" t="e">
        <f>VLOOKUP(C71,Albergues!B$4:B$75,1,FALSE)</f>
        <v>#N/A</v>
      </c>
      <c r="V71" t="e">
        <f>VLOOKUP(C71,VMVDU!B$3:B$74,1,FALSE)</f>
        <v>#N/A</v>
      </c>
      <c r="W71" t="e">
        <f>VLOOKUP(C71,AsistenciaAlimentaria!B$2:B$43,1,FALSE)</f>
        <v>#N/A</v>
      </c>
      <c r="X71" t="e">
        <f>VLOOKUP(C71,Institituciones!$B$2:$B$27,1,FALSE)</f>
        <v>#N/A</v>
      </c>
      <c r="Y71" t="e">
        <f>VLOOKUP(C71,'[2]Municipalidades más Afectadas ('!$D$2:$D$44,1,FALSE)</f>
        <v>#N/A</v>
      </c>
      <c r="Z71" t="e">
        <f t="shared" si="35"/>
        <v>#N/A</v>
      </c>
    </row>
    <row r="72" spans="1:26">
      <c r="A72" t="str">
        <f t="shared" si="18"/>
        <v>CHALATENANGO</v>
      </c>
      <c r="B72" s="13" t="s">
        <v>142</v>
      </c>
      <c r="C72" s="12" t="s">
        <v>407</v>
      </c>
      <c r="D72" t="e">
        <f t="shared" si="19"/>
        <v>#N/A</v>
      </c>
      <c r="E72" t="e">
        <f t="shared" si="20"/>
        <v>#N/A</v>
      </c>
      <c r="F72" t="e">
        <f t="shared" si="21"/>
        <v>#N/A</v>
      </c>
      <c r="G72" t="e">
        <f t="shared" si="22"/>
        <v>#N/A</v>
      </c>
      <c r="H72" t="e">
        <f t="shared" si="23"/>
        <v>#N/A</v>
      </c>
      <c r="I72" t="e">
        <f t="shared" si="24"/>
        <v>#N/A</v>
      </c>
      <c r="J72" t="e">
        <f t="shared" si="25"/>
        <v>#N/A</v>
      </c>
      <c r="K72" t="e">
        <f t="shared" si="26"/>
        <v>#N/A</v>
      </c>
      <c r="L72" t="e">
        <f t="shared" si="27"/>
        <v>#N/A</v>
      </c>
      <c r="M72" t="e">
        <f t="shared" si="28"/>
        <v>#N/A</v>
      </c>
      <c r="N72" t="e">
        <f t="shared" si="29"/>
        <v>#N/A</v>
      </c>
      <c r="O72" t="e">
        <f t="shared" si="30"/>
        <v>#N/A</v>
      </c>
      <c r="P72" t="e">
        <f t="shared" si="31"/>
        <v>#N/A</v>
      </c>
      <c r="Q72" t="e">
        <f t="shared" si="32"/>
        <v>#N/A</v>
      </c>
      <c r="R72" t="e">
        <f t="shared" si="33"/>
        <v>#N/A</v>
      </c>
      <c r="S72" t="e">
        <f t="shared" si="34"/>
        <v>#N/A</v>
      </c>
      <c r="T72" t="e">
        <f>VLOOKUP(C72,Codigos!$I$2:$I$213,1,FALSE)</f>
        <v>#N/A</v>
      </c>
      <c r="U72" t="e">
        <f>VLOOKUP(C72,Albergues!B$4:B$75,1,FALSE)</f>
        <v>#N/A</v>
      </c>
      <c r="V72" t="e">
        <f>VLOOKUP(C72,VMVDU!B$3:B$74,1,FALSE)</f>
        <v>#N/A</v>
      </c>
      <c r="W72" t="e">
        <f>VLOOKUP(C72,AsistenciaAlimentaria!B$2:B$43,1,FALSE)</f>
        <v>#N/A</v>
      </c>
      <c r="X72" t="e">
        <f>VLOOKUP(C72,Institituciones!$B$2:$B$27,1,FALSE)</f>
        <v>#N/A</v>
      </c>
      <c r="Y72" t="e">
        <f>VLOOKUP(C72,'[2]Municipalidades más Afectadas ('!$D$2:$D$44,1,FALSE)</f>
        <v>#N/A</v>
      </c>
      <c r="Z72" t="e">
        <f t="shared" si="35"/>
        <v>#N/A</v>
      </c>
    </row>
    <row r="73" spans="1:26">
      <c r="A73" t="str">
        <f t="shared" si="18"/>
        <v>CHALATENANGO</v>
      </c>
      <c r="B73" s="13" t="s">
        <v>143</v>
      </c>
      <c r="C73" s="12" t="s">
        <v>408</v>
      </c>
      <c r="D73" t="e">
        <f t="shared" si="19"/>
        <v>#N/A</v>
      </c>
      <c r="E73" t="e">
        <f t="shared" si="20"/>
        <v>#N/A</v>
      </c>
      <c r="F73" t="e">
        <f t="shared" si="21"/>
        <v>#N/A</v>
      </c>
      <c r="G73" t="e">
        <f t="shared" si="22"/>
        <v>#N/A</v>
      </c>
      <c r="H73" t="e">
        <f t="shared" si="23"/>
        <v>#N/A</v>
      </c>
      <c r="I73" t="e">
        <f t="shared" si="24"/>
        <v>#N/A</v>
      </c>
      <c r="J73" t="e">
        <f t="shared" si="25"/>
        <v>#N/A</v>
      </c>
      <c r="K73" t="e">
        <f t="shared" si="26"/>
        <v>#N/A</v>
      </c>
      <c r="L73" t="e">
        <f t="shared" si="27"/>
        <v>#N/A</v>
      </c>
      <c r="M73" t="e">
        <f t="shared" si="28"/>
        <v>#N/A</v>
      </c>
      <c r="N73" t="e">
        <f t="shared" si="29"/>
        <v>#N/A</v>
      </c>
      <c r="O73" t="e">
        <f t="shared" si="30"/>
        <v>#N/A</v>
      </c>
      <c r="P73" t="e">
        <f t="shared" si="31"/>
        <v>#N/A</v>
      </c>
      <c r="Q73" t="e">
        <f t="shared" si="32"/>
        <v>#N/A</v>
      </c>
      <c r="R73" t="e">
        <f t="shared" si="33"/>
        <v>#N/A</v>
      </c>
      <c r="S73" t="e">
        <f t="shared" si="34"/>
        <v>#N/A</v>
      </c>
      <c r="T73" t="e">
        <f>VLOOKUP(C73,Codigos!$I$2:$I$213,1,FALSE)</f>
        <v>#N/A</v>
      </c>
      <c r="U73" t="e">
        <f>VLOOKUP(C73,Albergues!B$4:B$75,1,FALSE)</f>
        <v>#N/A</v>
      </c>
      <c r="V73" t="e">
        <f>VLOOKUP(C73,VMVDU!B$3:B$74,1,FALSE)</f>
        <v>#N/A</v>
      </c>
      <c r="W73" t="e">
        <f>VLOOKUP(C73,AsistenciaAlimentaria!B$2:B$43,1,FALSE)</f>
        <v>#N/A</v>
      </c>
      <c r="X73" t="e">
        <f>VLOOKUP(C73,Institituciones!$B$2:$B$27,1,FALSE)</f>
        <v>#N/A</v>
      </c>
      <c r="Y73" t="e">
        <f>VLOOKUP(C73,'[2]Municipalidades más Afectadas ('!$D$2:$D$44,1,FALSE)</f>
        <v>#N/A</v>
      </c>
      <c r="Z73" t="e">
        <f t="shared" si="35"/>
        <v>#N/A</v>
      </c>
    </row>
    <row r="74" spans="1:26">
      <c r="A74" t="str">
        <f t="shared" si="18"/>
        <v>CHALATENANGO</v>
      </c>
      <c r="B74" s="13" t="s">
        <v>144</v>
      </c>
      <c r="C74" s="12" t="s">
        <v>409</v>
      </c>
      <c r="D74" t="e">
        <f t="shared" si="19"/>
        <v>#N/A</v>
      </c>
      <c r="E74" t="e">
        <f t="shared" si="20"/>
        <v>#N/A</v>
      </c>
      <c r="F74" t="e">
        <f t="shared" si="21"/>
        <v>#N/A</v>
      </c>
      <c r="G74" t="e">
        <f t="shared" si="22"/>
        <v>#N/A</v>
      </c>
      <c r="H74" t="e">
        <f t="shared" si="23"/>
        <v>#N/A</v>
      </c>
      <c r="I74" t="e">
        <f t="shared" si="24"/>
        <v>#N/A</v>
      </c>
      <c r="J74" t="e">
        <f t="shared" si="25"/>
        <v>#N/A</v>
      </c>
      <c r="K74" t="e">
        <f t="shared" si="26"/>
        <v>#N/A</v>
      </c>
      <c r="L74" t="e">
        <f t="shared" si="27"/>
        <v>#N/A</v>
      </c>
      <c r="M74" t="e">
        <f t="shared" si="28"/>
        <v>#N/A</v>
      </c>
      <c r="N74" t="e">
        <f t="shared" si="29"/>
        <v>#N/A</v>
      </c>
      <c r="O74" t="e">
        <f t="shared" si="30"/>
        <v>#N/A</v>
      </c>
      <c r="P74" t="e">
        <f t="shared" si="31"/>
        <v>#N/A</v>
      </c>
      <c r="Q74" t="e">
        <f t="shared" si="32"/>
        <v>#N/A</v>
      </c>
      <c r="R74" t="e">
        <f t="shared" si="33"/>
        <v>#N/A</v>
      </c>
      <c r="S74" t="e">
        <f t="shared" si="34"/>
        <v>#N/A</v>
      </c>
      <c r="T74" t="e">
        <f>VLOOKUP(C74,Codigos!$I$2:$I$213,1,FALSE)</f>
        <v>#N/A</v>
      </c>
      <c r="U74" t="e">
        <f>VLOOKUP(C74,Albergues!B$4:B$75,1,FALSE)</f>
        <v>#N/A</v>
      </c>
      <c r="V74" t="e">
        <f>VLOOKUP(C74,VMVDU!B$3:B$74,1,FALSE)</f>
        <v>#N/A</v>
      </c>
      <c r="W74" t="e">
        <f>VLOOKUP(C74,AsistenciaAlimentaria!B$2:B$43,1,FALSE)</f>
        <v>#N/A</v>
      </c>
      <c r="X74" t="e">
        <f>VLOOKUP(C74,Institituciones!$B$2:$B$27,1,FALSE)</f>
        <v>#N/A</v>
      </c>
      <c r="Y74" t="e">
        <f>VLOOKUP(C74,'[2]Municipalidades más Afectadas ('!$D$2:$D$44,1,FALSE)</f>
        <v>#N/A</v>
      </c>
      <c r="Z74" t="e">
        <f t="shared" si="35"/>
        <v>#N/A</v>
      </c>
    </row>
    <row r="75" spans="1:26">
      <c r="A75" t="str">
        <f t="shared" si="18"/>
        <v>CHALATENANGO</v>
      </c>
      <c r="B75" s="13" t="s">
        <v>145</v>
      </c>
      <c r="C75" s="12" t="s">
        <v>410</v>
      </c>
      <c r="D75" t="e">
        <f t="shared" si="19"/>
        <v>#N/A</v>
      </c>
      <c r="E75" t="e">
        <f t="shared" si="20"/>
        <v>#N/A</v>
      </c>
      <c r="F75" t="e">
        <f t="shared" si="21"/>
        <v>#N/A</v>
      </c>
      <c r="G75" t="e">
        <f t="shared" si="22"/>
        <v>#N/A</v>
      </c>
      <c r="H75" t="e">
        <f t="shared" si="23"/>
        <v>#N/A</v>
      </c>
      <c r="I75" t="e">
        <f t="shared" si="24"/>
        <v>#N/A</v>
      </c>
      <c r="J75" t="e">
        <f t="shared" si="25"/>
        <v>#N/A</v>
      </c>
      <c r="K75" t="e">
        <f t="shared" si="26"/>
        <v>#N/A</v>
      </c>
      <c r="L75" t="e">
        <f t="shared" si="27"/>
        <v>#N/A</v>
      </c>
      <c r="M75" t="e">
        <f t="shared" si="28"/>
        <v>#N/A</v>
      </c>
      <c r="N75">
        <f t="shared" si="29"/>
        <v>2</v>
      </c>
      <c r="O75">
        <f t="shared" si="30"/>
        <v>4</v>
      </c>
      <c r="P75">
        <f t="shared" si="31"/>
        <v>16</v>
      </c>
      <c r="Q75" t="e">
        <f t="shared" si="32"/>
        <v>#N/A</v>
      </c>
      <c r="R75" t="e">
        <f t="shared" si="33"/>
        <v>#N/A</v>
      </c>
      <c r="S75" t="e">
        <f t="shared" si="34"/>
        <v>#N/A</v>
      </c>
      <c r="T75" t="str">
        <f>VLOOKUP(C75,Codigos!$I$2:$I$213,1,FALSE)</f>
        <v>0433</v>
      </c>
      <c r="U75" t="e">
        <f>VLOOKUP(C75,Albergues!B$4:B$75,1,FALSE)</f>
        <v>#N/A</v>
      </c>
      <c r="V75" t="e">
        <f>VLOOKUP(C75,VMVDU!B$3:B$74,1,FALSE)</f>
        <v>#N/A</v>
      </c>
      <c r="W75" t="str">
        <f>VLOOKUP(C75,AsistenciaAlimentaria!B$2:B$43,1,FALSE)</f>
        <v>0433</v>
      </c>
      <c r="X75" t="e">
        <f>VLOOKUP(C75,Institituciones!$B$2:$B$27,1,FALSE)</f>
        <v>#N/A</v>
      </c>
      <c r="Y75" t="e">
        <f>VLOOKUP(C75,'[2]Municipalidades más Afectadas ('!$D$2:$D$44,1,FALSE)</f>
        <v>#N/A</v>
      </c>
      <c r="Z75" t="e">
        <f t="shared" si="35"/>
        <v>#N/A</v>
      </c>
    </row>
    <row r="76" spans="1:26">
      <c r="A76" t="str">
        <f t="shared" si="18"/>
        <v>LA LIBERTAD</v>
      </c>
      <c r="B76" s="13" t="s">
        <v>146</v>
      </c>
      <c r="C76" s="12" t="s">
        <v>411</v>
      </c>
      <c r="D76" t="e">
        <f t="shared" si="19"/>
        <v>#N/A</v>
      </c>
      <c r="E76" t="e">
        <f t="shared" si="20"/>
        <v>#N/A</v>
      </c>
      <c r="F76" t="e">
        <f t="shared" si="21"/>
        <v>#N/A</v>
      </c>
      <c r="G76" t="e">
        <f t="shared" si="22"/>
        <v>#N/A</v>
      </c>
      <c r="H76" t="e">
        <f t="shared" si="23"/>
        <v>#N/A</v>
      </c>
      <c r="I76" t="e">
        <f t="shared" si="24"/>
        <v>#N/A</v>
      </c>
      <c r="J76" t="e">
        <f t="shared" si="25"/>
        <v>#N/A</v>
      </c>
      <c r="K76" t="e">
        <f t="shared" si="26"/>
        <v>#N/A</v>
      </c>
      <c r="L76" t="e">
        <f t="shared" si="27"/>
        <v>#N/A</v>
      </c>
      <c r="M76" t="e">
        <f t="shared" si="28"/>
        <v>#N/A</v>
      </c>
      <c r="N76">
        <f t="shared" si="29"/>
        <v>1</v>
      </c>
      <c r="O76">
        <f t="shared" si="30"/>
        <v>0</v>
      </c>
      <c r="P76">
        <f t="shared" si="31"/>
        <v>0</v>
      </c>
      <c r="Q76" t="e">
        <f t="shared" si="32"/>
        <v>#N/A</v>
      </c>
      <c r="R76" t="e">
        <f t="shared" si="33"/>
        <v>#N/A</v>
      </c>
      <c r="S76" t="e">
        <f t="shared" si="34"/>
        <v>#N/A</v>
      </c>
      <c r="T76" t="str">
        <f>VLOOKUP(C76,Codigos!$I$2:$I$213,1,FALSE)</f>
        <v>0501</v>
      </c>
      <c r="U76" t="e">
        <f>VLOOKUP(C76,Albergues!B$4:B$75,1,FALSE)</f>
        <v>#N/A</v>
      </c>
      <c r="V76" t="e">
        <f>VLOOKUP(C76,VMVDU!B$3:B$74,1,FALSE)</f>
        <v>#N/A</v>
      </c>
      <c r="W76" t="str">
        <f>VLOOKUP(C76,AsistenciaAlimentaria!B$2:B$43,1,FALSE)</f>
        <v>0501</v>
      </c>
      <c r="X76" t="e">
        <f>VLOOKUP(C76,Institituciones!$B$2:$B$27,1,FALSE)</f>
        <v>#N/A</v>
      </c>
      <c r="Y76" t="e">
        <f>VLOOKUP(C76,'[2]Municipalidades más Afectadas ('!$D$2:$D$44,1,FALSE)</f>
        <v>#N/A</v>
      </c>
      <c r="Z76" t="e">
        <f t="shared" si="35"/>
        <v>#N/A</v>
      </c>
    </row>
    <row r="77" spans="1:26">
      <c r="A77" t="str">
        <f t="shared" si="18"/>
        <v>LA LIBERTAD</v>
      </c>
      <c r="B77" s="13" t="s">
        <v>147</v>
      </c>
      <c r="C77" s="12" t="s">
        <v>412</v>
      </c>
      <c r="D77">
        <f t="shared" si="19"/>
        <v>11</v>
      </c>
      <c r="E77">
        <f t="shared" si="20"/>
        <v>29</v>
      </c>
      <c r="F77">
        <f t="shared" si="21"/>
        <v>109</v>
      </c>
      <c r="G77">
        <f t="shared" si="22"/>
        <v>159</v>
      </c>
      <c r="H77">
        <f t="shared" si="23"/>
        <v>268</v>
      </c>
      <c r="I77">
        <f t="shared" si="24"/>
        <v>11</v>
      </c>
      <c r="J77">
        <f t="shared" si="25"/>
        <v>29</v>
      </c>
      <c r="K77">
        <f t="shared" si="26"/>
        <v>109</v>
      </c>
      <c r="L77">
        <f t="shared" si="27"/>
        <v>158</v>
      </c>
      <c r="M77">
        <f t="shared" si="28"/>
        <v>267</v>
      </c>
      <c r="N77">
        <f t="shared" si="29"/>
        <v>8</v>
      </c>
      <c r="O77">
        <f t="shared" si="30"/>
        <v>29</v>
      </c>
      <c r="P77">
        <f t="shared" si="31"/>
        <v>267</v>
      </c>
      <c r="Q77">
        <f t="shared" si="32"/>
        <v>11</v>
      </c>
      <c r="R77">
        <f t="shared" si="33"/>
        <v>18</v>
      </c>
      <c r="S77">
        <f t="shared" si="34"/>
        <v>22</v>
      </c>
      <c r="T77" t="str">
        <f>VLOOKUP(C77,Codigos!$I$2:$I$213,1,FALSE)</f>
        <v>0502</v>
      </c>
      <c r="U77" t="str">
        <f>VLOOKUP(C77,Albergues!B$4:B$75,1,FALSE)</f>
        <v>0502</v>
      </c>
      <c r="V77" t="str">
        <f>VLOOKUP(C77,VMVDU!B$3:B$74,1,FALSE)</f>
        <v>0502</v>
      </c>
      <c r="W77" t="str">
        <f>VLOOKUP(C77,AsistenciaAlimentaria!B$2:B$43,1,FALSE)</f>
        <v>0502</v>
      </c>
      <c r="X77" t="str">
        <f>VLOOKUP(C77,Institituciones!$B$2:$B$27,1,FALSE)</f>
        <v>0502</v>
      </c>
      <c r="Y77" t="str">
        <f>VLOOKUP(C77,'[2]Municipalidades más Afectadas ('!$D$2:$D$44,1,FALSE)</f>
        <v>0502</v>
      </c>
      <c r="Z77">
        <f t="shared" si="35"/>
        <v>-1</v>
      </c>
    </row>
    <row r="78" spans="1:26">
      <c r="A78" t="str">
        <f t="shared" si="18"/>
        <v>LA LIBERTAD</v>
      </c>
      <c r="B78" s="13" t="s">
        <v>148</v>
      </c>
      <c r="C78" s="12" t="s">
        <v>413</v>
      </c>
      <c r="D78" t="e">
        <f t="shared" si="19"/>
        <v>#N/A</v>
      </c>
      <c r="E78" t="e">
        <f t="shared" si="20"/>
        <v>#N/A</v>
      </c>
      <c r="F78" t="e">
        <f t="shared" si="21"/>
        <v>#N/A</v>
      </c>
      <c r="G78" t="e">
        <f t="shared" si="22"/>
        <v>#N/A</v>
      </c>
      <c r="H78" t="e">
        <f t="shared" si="23"/>
        <v>#N/A</v>
      </c>
      <c r="I78" t="e">
        <f t="shared" si="24"/>
        <v>#N/A</v>
      </c>
      <c r="J78" t="e">
        <f t="shared" si="25"/>
        <v>#N/A</v>
      </c>
      <c r="K78" t="e">
        <f t="shared" si="26"/>
        <v>#N/A</v>
      </c>
      <c r="L78" t="e">
        <f t="shared" si="27"/>
        <v>#N/A</v>
      </c>
      <c r="M78" t="e">
        <f t="shared" si="28"/>
        <v>#N/A</v>
      </c>
      <c r="N78" t="e">
        <f t="shared" si="29"/>
        <v>#N/A</v>
      </c>
      <c r="O78" t="e">
        <f t="shared" si="30"/>
        <v>#N/A</v>
      </c>
      <c r="P78" t="e">
        <f t="shared" si="31"/>
        <v>#N/A</v>
      </c>
      <c r="Q78" t="e">
        <f t="shared" si="32"/>
        <v>#N/A</v>
      </c>
      <c r="R78" t="e">
        <f t="shared" si="33"/>
        <v>#N/A</v>
      </c>
      <c r="S78" t="e">
        <f t="shared" si="34"/>
        <v>#N/A</v>
      </c>
      <c r="T78" t="e">
        <f>VLOOKUP(C78,Codigos!$I$2:$I$213,1,FALSE)</f>
        <v>#N/A</v>
      </c>
      <c r="U78" t="e">
        <f>VLOOKUP(C78,Albergues!B$4:B$75,1,FALSE)</f>
        <v>#N/A</v>
      </c>
      <c r="V78" t="e">
        <f>VLOOKUP(C78,VMVDU!B$3:B$74,1,FALSE)</f>
        <v>#N/A</v>
      </c>
      <c r="W78" t="e">
        <f>VLOOKUP(C78,AsistenciaAlimentaria!B$2:B$43,1,FALSE)</f>
        <v>#N/A</v>
      </c>
      <c r="X78" t="e">
        <f>VLOOKUP(C78,Institituciones!$B$2:$B$27,1,FALSE)</f>
        <v>#N/A</v>
      </c>
      <c r="Y78" t="e">
        <f>VLOOKUP(C78,'[2]Municipalidades más Afectadas ('!$D$2:$D$44,1,FALSE)</f>
        <v>#N/A</v>
      </c>
      <c r="Z78" t="e">
        <f t="shared" si="35"/>
        <v>#N/A</v>
      </c>
    </row>
    <row r="79" spans="1:26">
      <c r="A79" t="str">
        <f t="shared" si="18"/>
        <v>LA LIBERTAD</v>
      </c>
      <c r="B79" s="13" t="s">
        <v>149</v>
      </c>
      <c r="C79" s="12" t="s">
        <v>414</v>
      </c>
      <c r="D79" t="e">
        <f t="shared" si="19"/>
        <v>#N/A</v>
      </c>
      <c r="E79" t="e">
        <f t="shared" si="20"/>
        <v>#N/A</v>
      </c>
      <c r="F79" t="e">
        <f t="shared" si="21"/>
        <v>#N/A</v>
      </c>
      <c r="G79" t="e">
        <f t="shared" si="22"/>
        <v>#N/A</v>
      </c>
      <c r="H79" t="e">
        <f t="shared" si="23"/>
        <v>#N/A</v>
      </c>
      <c r="I79" t="e">
        <f t="shared" si="24"/>
        <v>#N/A</v>
      </c>
      <c r="J79" t="e">
        <f t="shared" si="25"/>
        <v>#N/A</v>
      </c>
      <c r="K79" t="e">
        <f t="shared" si="26"/>
        <v>#N/A</v>
      </c>
      <c r="L79" t="e">
        <f t="shared" si="27"/>
        <v>#N/A</v>
      </c>
      <c r="M79" t="e">
        <f t="shared" si="28"/>
        <v>#N/A</v>
      </c>
      <c r="N79">
        <f t="shared" si="29"/>
        <v>13</v>
      </c>
      <c r="O79">
        <f t="shared" si="30"/>
        <v>17</v>
      </c>
      <c r="P79">
        <f t="shared" si="31"/>
        <v>277</v>
      </c>
      <c r="Q79">
        <f t="shared" si="32"/>
        <v>9</v>
      </c>
      <c r="R79">
        <f t="shared" si="33"/>
        <v>3</v>
      </c>
      <c r="S79">
        <f t="shared" si="34"/>
        <v>12</v>
      </c>
      <c r="T79" t="str">
        <f>VLOOKUP(C79,Codigos!$I$2:$I$213,1,FALSE)</f>
        <v>0504</v>
      </c>
      <c r="U79" t="e">
        <f>VLOOKUP(C79,Albergues!B$4:B$75,1,FALSE)</f>
        <v>#N/A</v>
      </c>
      <c r="V79" t="e">
        <f>VLOOKUP(C79,VMVDU!B$3:B$74,1,FALSE)</f>
        <v>#N/A</v>
      </c>
      <c r="W79" t="str">
        <f>VLOOKUP(C79,AsistenciaAlimentaria!B$2:B$43,1,FALSE)</f>
        <v>0504</v>
      </c>
      <c r="X79" t="str">
        <f>VLOOKUP(C79,Institituciones!$B$2:$B$27,1,FALSE)</f>
        <v>0504</v>
      </c>
      <c r="Y79" t="str">
        <f>VLOOKUP(C79,'[2]Municipalidades más Afectadas ('!$D$2:$D$44,1,FALSE)</f>
        <v>0504</v>
      </c>
      <c r="Z79" t="e">
        <f t="shared" si="35"/>
        <v>#N/A</v>
      </c>
    </row>
    <row r="80" spans="1:26">
      <c r="A80" t="str">
        <f t="shared" si="18"/>
        <v>LA LIBERTAD</v>
      </c>
      <c r="B80" s="13" t="s">
        <v>150</v>
      </c>
      <c r="C80" s="12" t="s">
        <v>415</v>
      </c>
      <c r="D80" t="e">
        <f t="shared" si="19"/>
        <v>#N/A</v>
      </c>
      <c r="E80" t="e">
        <f t="shared" si="20"/>
        <v>#N/A</v>
      </c>
      <c r="F80" t="e">
        <f t="shared" si="21"/>
        <v>#N/A</v>
      </c>
      <c r="G80" t="e">
        <f t="shared" si="22"/>
        <v>#N/A</v>
      </c>
      <c r="H80" t="e">
        <f t="shared" si="23"/>
        <v>#N/A</v>
      </c>
      <c r="I80" t="e">
        <f t="shared" si="24"/>
        <v>#N/A</v>
      </c>
      <c r="J80" t="e">
        <f t="shared" si="25"/>
        <v>#N/A</v>
      </c>
      <c r="K80" t="e">
        <f t="shared" si="26"/>
        <v>#N/A</v>
      </c>
      <c r="L80" t="e">
        <f t="shared" si="27"/>
        <v>#N/A</v>
      </c>
      <c r="M80" t="e">
        <f t="shared" si="28"/>
        <v>#N/A</v>
      </c>
      <c r="N80" t="e">
        <f t="shared" si="29"/>
        <v>#N/A</v>
      </c>
      <c r="O80" t="e">
        <f t="shared" si="30"/>
        <v>#N/A</v>
      </c>
      <c r="P80" t="e">
        <f t="shared" si="31"/>
        <v>#N/A</v>
      </c>
      <c r="Q80" t="e">
        <f t="shared" si="32"/>
        <v>#N/A</v>
      </c>
      <c r="R80" t="e">
        <f t="shared" si="33"/>
        <v>#N/A</v>
      </c>
      <c r="S80" t="e">
        <f t="shared" si="34"/>
        <v>#N/A</v>
      </c>
      <c r="T80" t="e">
        <f>VLOOKUP(C80,Codigos!$I$2:$I$213,1,FALSE)</f>
        <v>#N/A</v>
      </c>
      <c r="U80" t="e">
        <f>VLOOKUP(C80,Albergues!B$4:B$75,1,FALSE)</f>
        <v>#N/A</v>
      </c>
      <c r="V80" t="e">
        <f>VLOOKUP(C80,VMVDU!B$3:B$74,1,FALSE)</f>
        <v>#N/A</v>
      </c>
      <c r="W80" t="e">
        <f>VLOOKUP(C80,AsistenciaAlimentaria!B$2:B$43,1,FALSE)</f>
        <v>#N/A</v>
      </c>
      <c r="X80" t="e">
        <f>VLOOKUP(C80,Institituciones!$B$2:$B$27,1,FALSE)</f>
        <v>#N/A</v>
      </c>
      <c r="Y80" t="str">
        <f>VLOOKUP(C80,'[2]Municipalidades más Afectadas ('!$D$2:$D$44,1,FALSE)</f>
        <v>0505</v>
      </c>
      <c r="Z80" t="e">
        <f t="shared" si="35"/>
        <v>#N/A</v>
      </c>
    </row>
    <row r="81" spans="1:26">
      <c r="A81" t="str">
        <f t="shared" si="18"/>
        <v>LA LIBERTAD</v>
      </c>
      <c r="B81" s="13" t="s">
        <v>151</v>
      </c>
      <c r="C81" s="12" t="s">
        <v>416</v>
      </c>
      <c r="D81" t="e">
        <f t="shared" si="19"/>
        <v>#N/A</v>
      </c>
      <c r="E81" t="e">
        <f t="shared" si="20"/>
        <v>#N/A</v>
      </c>
      <c r="F81" t="e">
        <f t="shared" si="21"/>
        <v>#N/A</v>
      </c>
      <c r="G81" t="e">
        <f t="shared" si="22"/>
        <v>#N/A</v>
      </c>
      <c r="H81" t="e">
        <f t="shared" si="23"/>
        <v>#N/A</v>
      </c>
      <c r="I81" t="e">
        <f t="shared" si="24"/>
        <v>#N/A</v>
      </c>
      <c r="J81" t="e">
        <f t="shared" si="25"/>
        <v>#N/A</v>
      </c>
      <c r="K81" t="e">
        <f t="shared" si="26"/>
        <v>#N/A</v>
      </c>
      <c r="L81" t="e">
        <f t="shared" si="27"/>
        <v>#N/A</v>
      </c>
      <c r="M81" t="e">
        <f t="shared" si="28"/>
        <v>#N/A</v>
      </c>
      <c r="N81">
        <f t="shared" si="29"/>
        <v>1</v>
      </c>
      <c r="O81">
        <f t="shared" si="30"/>
        <v>4</v>
      </c>
      <c r="P81">
        <f t="shared" si="31"/>
        <v>0</v>
      </c>
      <c r="Q81" t="e">
        <f t="shared" si="32"/>
        <v>#N/A</v>
      </c>
      <c r="R81" t="e">
        <f t="shared" si="33"/>
        <v>#N/A</v>
      </c>
      <c r="S81" t="e">
        <f t="shared" si="34"/>
        <v>#N/A</v>
      </c>
      <c r="T81" t="str">
        <f>VLOOKUP(C81,Codigos!$I$2:$I$213,1,FALSE)</f>
        <v>0506</v>
      </c>
      <c r="U81" t="e">
        <f>VLOOKUP(C81,Albergues!B$4:B$75,1,FALSE)</f>
        <v>#N/A</v>
      </c>
      <c r="V81" t="e">
        <f>VLOOKUP(C81,VMVDU!B$3:B$74,1,FALSE)</f>
        <v>#N/A</v>
      </c>
      <c r="W81" t="str">
        <f>VLOOKUP(C81,AsistenciaAlimentaria!B$2:B$43,1,FALSE)</f>
        <v>0506</v>
      </c>
      <c r="X81" t="e">
        <f>VLOOKUP(C81,Institituciones!$B$2:$B$27,1,FALSE)</f>
        <v>#N/A</v>
      </c>
      <c r="Y81" t="e">
        <f>VLOOKUP(C81,'[2]Municipalidades más Afectadas ('!$D$2:$D$44,1,FALSE)</f>
        <v>#N/A</v>
      </c>
      <c r="Z81" t="e">
        <f t="shared" si="35"/>
        <v>#N/A</v>
      </c>
    </row>
    <row r="82" spans="1:26">
      <c r="A82" t="str">
        <f t="shared" si="18"/>
        <v>LA LIBERTAD</v>
      </c>
      <c r="B82" s="13" t="s">
        <v>152</v>
      </c>
      <c r="C82" s="12" t="s">
        <v>417</v>
      </c>
      <c r="D82">
        <f t="shared" si="19"/>
        <v>6</v>
      </c>
      <c r="E82">
        <f t="shared" si="20"/>
        <v>33</v>
      </c>
      <c r="F82">
        <f t="shared" si="21"/>
        <v>88</v>
      </c>
      <c r="G82">
        <f t="shared" si="22"/>
        <v>104</v>
      </c>
      <c r="H82">
        <f t="shared" si="23"/>
        <v>192</v>
      </c>
      <c r="I82">
        <f t="shared" si="24"/>
        <v>14</v>
      </c>
      <c r="J82">
        <f t="shared" si="25"/>
        <v>90</v>
      </c>
      <c r="K82">
        <f t="shared" si="26"/>
        <v>76</v>
      </c>
      <c r="L82">
        <f t="shared" si="27"/>
        <v>192</v>
      </c>
      <c r="M82">
        <f t="shared" si="28"/>
        <v>268</v>
      </c>
      <c r="N82" t="e">
        <f t="shared" si="29"/>
        <v>#N/A</v>
      </c>
      <c r="O82" t="e">
        <f t="shared" si="30"/>
        <v>#N/A</v>
      </c>
      <c r="P82" t="e">
        <f t="shared" si="31"/>
        <v>#N/A</v>
      </c>
      <c r="Q82">
        <f t="shared" si="32"/>
        <v>7</v>
      </c>
      <c r="R82">
        <f t="shared" si="33"/>
        <v>36</v>
      </c>
      <c r="S82">
        <f t="shared" si="34"/>
        <v>3</v>
      </c>
      <c r="T82" t="str">
        <f>VLOOKUP(C82,Codigos!$I$2:$I$213,1,FALSE)</f>
        <v>0507</v>
      </c>
      <c r="U82" t="str">
        <f>VLOOKUP(C82,Albergues!B$4:B$75,1,FALSE)</f>
        <v>0507</v>
      </c>
      <c r="V82" t="str">
        <f>VLOOKUP(C82,VMVDU!B$3:B$74,1,FALSE)</f>
        <v>0507</v>
      </c>
      <c r="W82" t="e">
        <f>VLOOKUP(C82,AsistenciaAlimentaria!B$2:B$43,1,FALSE)</f>
        <v>#N/A</v>
      </c>
      <c r="X82" t="str">
        <f>VLOOKUP(C82,Institituciones!$B$2:$B$27,1,FALSE)</f>
        <v>0507</v>
      </c>
      <c r="Y82" t="e">
        <f>VLOOKUP(C82,'[2]Municipalidades más Afectadas ('!$D$2:$D$44,1,FALSE)</f>
        <v>#N/A</v>
      </c>
      <c r="Z82">
        <f t="shared" si="35"/>
        <v>76</v>
      </c>
    </row>
    <row r="83" spans="1:26">
      <c r="A83" t="str">
        <f t="shared" si="18"/>
        <v>LA LIBERTAD</v>
      </c>
      <c r="B83" s="13" t="s">
        <v>153</v>
      </c>
      <c r="C83" s="12" t="s">
        <v>418</v>
      </c>
      <c r="D83">
        <f t="shared" si="19"/>
        <v>3</v>
      </c>
      <c r="E83">
        <f t="shared" si="20"/>
        <v>0</v>
      </c>
      <c r="F83">
        <f t="shared" si="21"/>
        <v>1</v>
      </c>
      <c r="G83">
        <f t="shared" si="22"/>
        <v>25</v>
      </c>
      <c r="H83">
        <f t="shared" si="23"/>
        <v>26</v>
      </c>
      <c r="I83">
        <f t="shared" si="24"/>
        <v>3</v>
      </c>
      <c r="J83">
        <f t="shared" si="25"/>
        <v>0</v>
      </c>
      <c r="K83">
        <f t="shared" si="26"/>
        <v>3</v>
      </c>
      <c r="L83">
        <f t="shared" si="27"/>
        <v>23</v>
      </c>
      <c r="M83">
        <f t="shared" si="28"/>
        <v>26</v>
      </c>
      <c r="N83">
        <f t="shared" si="29"/>
        <v>2</v>
      </c>
      <c r="O83">
        <f t="shared" si="30"/>
        <v>0</v>
      </c>
      <c r="P83">
        <f t="shared" si="31"/>
        <v>2</v>
      </c>
      <c r="Q83" t="e">
        <f t="shared" si="32"/>
        <v>#N/A</v>
      </c>
      <c r="R83" t="e">
        <f t="shared" si="33"/>
        <v>#N/A</v>
      </c>
      <c r="S83" t="e">
        <f t="shared" si="34"/>
        <v>#N/A</v>
      </c>
      <c r="T83" t="str">
        <f>VLOOKUP(C83,Codigos!$I$2:$I$213,1,FALSE)</f>
        <v>0508</v>
      </c>
      <c r="U83" t="str">
        <f>VLOOKUP(C83,Albergues!B$4:B$75,1,FALSE)</f>
        <v>0508</v>
      </c>
      <c r="V83" t="str">
        <f>VLOOKUP(C83,VMVDU!B$3:B$74,1,FALSE)</f>
        <v>0508</v>
      </c>
      <c r="W83" t="str">
        <f>VLOOKUP(C83,AsistenciaAlimentaria!B$2:B$43,1,FALSE)</f>
        <v>0508</v>
      </c>
      <c r="X83" t="e">
        <f>VLOOKUP(C83,Institituciones!$B$2:$B$27,1,FALSE)</f>
        <v>#N/A</v>
      </c>
      <c r="Y83" t="e">
        <f>VLOOKUP(C83,'[2]Municipalidades más Afectadas ('!$D$2:$D$44,1,FALSE)</f>
        <v>#N/A</v>
      </c>
      <c r="Z83">
        <f t="shared" si="35"/>
        <v>0</v>
      </c>
    </row>
    <row r="84" spans="1:26">
      <c r="A84" t="str">
        <f t="shared" si="18"/>
        <v>LA LIBERTAD</v>
      </c>
      <c r="B84" s="13" t="s">
        <v>68</v>
      </c>
      <c r="C84" s="12" t="s">
        <v>419</v>
      </c>
      <c r="D84" t="e">
        <f t="shared" si="19"/>
        <v>#N/A</v>
      </c>
      <c r="E84" t="e">
        <f t="shared" si="20"/>
        <v>#N/A</v>
      </c>
      <c r="F84" t="e">
        <f t="shared" si="21"/>
        <v>#N/A</v>
      </c>
      <c r="G84" t="e">
        <f t="shared" si="22"/>
        <v>#N/A</v>
      </c>
      <c r="H84" t="e">
        <f t="shared" si="23"/>
        <v>#N/A</v>
      </c>
      <c r="I84">
        <f t="shared" si="24"/>
        <v>2</v>
      </c>
      <c r="J84">
        <f t="shared" si="25"/>
        <v>0</v>
      </c>
      <c r="K84">
        <f t="shared" si="26"/>
        <v>0</v>
      </c>
      <c r="L84">
        <f t="shared" si="27"/>
        <v>11</v>
      </c>
      <c r="M84">
        <f t="shared" si="28"/>
        <v>11</v>
      </c>
      <c r="N84">
        <f t="shared" si="29"/>
        <v>23</v>
      </c>
      <c r="O84">
        <f t="shared" si="30"/>
        <v>3</v>
      </c>
      <c r="P84">
        <f t="shared" si="31"/>
        <v>141</v>
      </c>
      <c r="Q84">
        <f t="shared" si="32"/>
        <v>1</v>
      </c>
      <c r="R84">
        <f t="shared" si="33"/>
        <v>1</v>
      </c>
      <c r="S84">
        <f t="shared" si="34"/>
        <v>0</v>
      </c>
      <c r="T84" t="str">
        <f>VLOOKUP(C84,Codigos!$I$2:$I$213,1,FALSE)</f>
        <v>0509</v>
      </c>
      <c r="U84" t="e">
        <f>VLOOKUP(C84,Albergues!B$4:B$75,1,FALSE)</f>
        <v>#N/A</v>
      </c>
      <c r="V84" t="str">
        <f>VLOOKUP(C84,VMVDU!B$3:B$74,1,FALSE)</f>
        <v>0509</v>
      </c>
      <c r="W84" t="str">
        <f>VLOOKUP(C84,AsistenciaAlimentaria!B$2:B$43,1,FALSE)</f>
        <v>0509</v>
      </c>
      <c r="X84" t="str">
        <f>VLOOKUP(C84,Institituciones!$B$2:$B$27,1,FALSE)</f>
        <v>0509</v>
      </c>
      <c r="Y84" t="str">
        <f>VLOOKUP(C84,'[2]Municipalidades más Afectadas ('!$D$2:$D$44,1,FALSE)</f>
        <v>0509</v>
      </c>
      <c r="Z84" t="e">
        <f t="shared" si="35"/>
        <v>#N/A</v>
      </c>
    </row>
    <row r="85" spans="1:26">
      <c r="A85" t="str">
        <f t="shared" si="18"/>
        <v>LA LIBERTAD</v>
      </c>
      <c r="B85" s="13" t="s">
        <v>154</v>
      </c>
      <c r="C85" s="12" t="s">
        <v>420</v>
      </c>
      <c r="D85" t="e">
        <f t="shared" si="19"/>
        <v>#N/A</v>
      </c>
      <c r="E85" t="e">
        <f t="shared" si="20"/>
        <v>#N/A</v>
      </c>
      <c r="F85" t="e">
        <f t="shared" si="21"/>
        <v>#N/A</v>
      </c>
      <c r="G85" t="e">
        <f t="shared" si="22"/>
        <v>#N/A</v>
      </c>
      <c r="H85" t="e">
        <f t="shared" si="23"/>
        <v>#N/A</v>
      </c>
      <c r="I85" t="e">
        <f t="shared" si="24"/>
        <v>#N/A</v>
      </c>
      <c r="J85" t="e">
        <f t="shared" si="25"/>
        <v>#N/A</v>
      </c>
      <c r="K85" t="e">
        <f t="shared" si="26"/>
        <v>#N/A</v>
      </c>
      <c r="L85" t="e">
        <f t="shared" si="27"/>
        <v>#N/A</v>
      </c>
      <c r="M85" t="e">
        <f t="shared" si="28"/>
        <v>#N/A</v>
      </c>
      <c r="N85" t="e">
        <f t="shared" si="29"/>
        <v>#N/A</v>
      </c>
      <c r="O85" t="e">
        <f t="shared" si="30"/>
        <v>#N/A</v>
      </c>
      <c r="P85" t="e">
        <f t="shared" si="31"/>
        <v>#N/A</v>
      </c>
      <c r="Q85" t="e">
        <f t="shared" si="32"/>
        <v>#N/A</v>
      </c>
      <c r="R85" t="e">
        <f t="shared" si="33"/>
        <v>#N/A</v>
      </c>
      <c r="S85" t="e">
        <f t="shared" si="34"/>
        <v>#N/A</v>
      </c>
      <c r="T85" t="e">
        <f>VLOOKUP(C85,Codigos!$I$2:$I$213,1,FALSE)</f>
        <v>#N/A</v>
      </c>
      <c r="U85" t="e">
        <f>VLOOKUP(C85,Albergues!B$4:B$75,1,FALSE)</f>
        <v>#N/A</v>
      </c>
      <c r="V85" t="e">
        <f>VLOOKUP(C85,VMVDU!B$3:B$74,1,FALSE)</f>
        <v>#N/A</v>
      </c>
      <c r="W85" t="e">
        <f>VLOOKUP(C85,AsistenciaAlimentaria!B$2:B$43,1,FALSE)</f>
        <v>#N/A</v>
      </c>
      <c r="X85" t="e">
        <f>VLOOKUP(C85,Institituciones!$B$2:$B$27,1,FALSE)</f>
        <v>#N/A</v>
      </c>
      <c r="Y85" t="e">
        <f>VLOOKUP(C85,'[2]Municipalidades más Afectadas ('!$D$2:$D$44,1,FALSE)</f>
        <v>#N/A</v>
      </c>
      <c r="Z85" t="e">
        <f t="shared" si="35"/>
        <v>#N/A</v>
      </c>
    </row>
    <row r="86" spans="1:26">
      <c r="A86" t="str">
        <f t="shared" si="18"/>
        <v>LA LIBERTAD</v>
      </c>
      <c r="B86" s="13" t="s">
        <v>155</v>
      </c>
      <c r="C86" s="12" t="s">
        <v>421</v>
      </c>
      <c r="D86">
        <f t="shared" si="19"/>
        <v>6</v>
      </c>
      <c r="E86">
        <f t="shared" si="20"/>
        <v>0</v>
      </c>
      <c r="F86">
        <f t="shared" si="21"/>
        <v>0</v>
      </c>
      <c r="G86">
        <f t="shared" si="22"/>
        <v>37</v>
      </c>
      <c r="H86">
        <f t="shared" si="23"/>
        <v>37</v>
      </c>
      <c r="I86">
        <f t="shared" si="24"/>
        <v>6</v>
      </c>
      <c r="J86">
        <f t="shared" si="25"/>
        <v>0</v>
      </c>
      <c r="K86">
        <f t="shared" si="26"/>
        <v>0</v>
      </c>
      <c r="L86">
        <f t="shared" si="27"/>
        <v>37</v>
      </c>
      <c r="M86">
        <f t="shared" si="28"/>
        <v>37</v>
      </c>
      <c r="N86" t="e">
        <f t="shared" si="29"/>
        <v>#N/A</v>
      </c>
      <c r="O86" t="e">
        <f t="shared" si="30"/>
        <v>#N/A</v>
      </c>
      <c r="P86" t="e">
        <f t="shared" si="31"/>
        <v>#N/A</v>
      </c>
      <c r="Q86" t="e">
        <f t="shared" si="32"/>
        <v>#N/A</v>
      </c>
      <c r="R86" t="e">
        <f t="shared" si="33"/>
        <v>#N/A</v>
      </c>
      <c r="S86" t="e">
        <f t="shared" si="34"/>
        <v>#N/A</v>
      </c>
      <c r="T86" t="str">
        <f>VLOOKUP(C86,Codigos!$I$2:$I$213,1,FALSE)</f>
        <v>0511</v>
      </c>
      <c r="U86" t="str">
        <f>VLOOKUP(C86,Albergues!B$4:B$75,1,FALSE)</f>
        <v>0511</v>
      </c>
      <c r="V86" t="str">
        <f>VLOOKUP(C86,VMVDU!B$3:B$74,1,FALSE)</f>
        <v>0511</v>
      </c>
      <c r="W86" t="e">
        <f>VLOOKUP(C86,AsistenciaAlimentaria!B$2:B$43,1,FALSE)</f>
        <v>#N/A</v>
      </c>
      <c r="X86" t="e">
        <f>VLOOKUP(C86,Institituciones!$B$2:$B$27,1,FALSE)</f>
        <v>#N/A</v>
      </c>
      <c r="Y86" t="e">
        <f>VLOOKUP(C86,'[2]Municipalidades más Afectadas ('!$D$2:$D$44,1,FALSE)</f>
        <v>#N/A</v>
      </c>
      <c r="Z86">
        <f t="shared" si="35"/>
        <v>0</v>
      </c>
    </row>
    <row r="87" spans="1:26">
      <c r="A87" t="str">
        <f t="shared" si="18"/>
        <v>LA LIBERTAD</v>
      </c>
      <c r="B87" s="13" t="s">
        <v>156</v>
      </c>
      <c r="C87" s="12" t="s">
        <v>422</v>
      </c>
      <c r="D87" t="e">
        <f t="shared" si="19"/>
        <v>#N/A</v>
      </c>
      <c r="E87" t="e">
        <f t="shared" si="20"/>
        <v>#N/A</v>
      </c>
      <c r="F87" t="e">
        <f t="shared" si="21"/>
        <v>#N/A</v>
      </c>
      <c r="G87" t="e">
        <f t="shared" si="22"/>
        <v>#N/A</v>
      </c>
      <c r="H87" t="e">
        <f t="shared" si="23"/>
        <v>#N/A</v>
      </c>
      <c r="I87" t="e">
        <f t="shared" si="24"/>
        <v>#N/A</v>
      </c>
      <c r="J87" t="e">
        <f t="shared" si="25"/>
        <v>#N/A</v>
      </c>
      <c r="K87" t="e">
        <f t="shared" si="26"/>
        <v>#N/A</v>
      </c>
      <c r="L87" t="e">
        <f t="shared" si="27"/>
        <v>#N/A</v>
      </c>
      <c r="M87" t="e">
        <f t="shared" si="28"/>
        <v>#N/A</v>
      </c>
      <c r="N87">
        <f t="shared" si="29"/>
        <v>3</v>
      </c>
      <c r="O87">
        <f t="shared" si="30"/>
        <v>0</v>
      </c>
      <c r="P87">
        <f t="shared" si="31"/>
        <v>34</v>
      </c>
      <c r="Q87" t="e">
        <f t="shared" si="32"/>
        <v>#N/A</v>
      </c>
      <c r="R87" t="e">
        <f t="shared" si="33"/>
        <v>#N/A</v>
      </c>
      <c r="S87" t="e">
        <f t="shared" si="34"/>
        <v>#N/A</v>
      </c>
      <c r="T87" t="str">
        <f>VLOOKUP(C87,Codigos!$I$2:$I$213,1,FALSE)</f>
        <v>0512</v>
      </c>
      <c r="U87" t="e">
        <f>VLOOKUP(C87,Albergues!B$4:B$75,1,FALSE)</f>
        <v>#N/A</v>
      </c>
      <c r="V87" t="e">
        <f>VLOOKUP(C87,VMVDU!B$3:B$74,1,FALSE)</f>
        <v>#N/A</v>
      </c>
      <c r="W87" t="str">
        <f>VLOOKUP(C87,AsistenciaAlimentaria!B$2:B$43,1,FALSE)</f>
        <v>0512</v>
      </c>
      <c r="X87" t="e">
        <f>VLOOKUP(C87,Institituciones!$B$2:$B$27,1,FALSE)</f>
        <v>#N/A</v>
      </c>
      <c r="Y87" t="e">
        <f>VLOOKUP(C87,'[2]Municipalidades más Afectadas ('!$D$2:$D$44,1,FALSE)</f>
        <v>#N/A</v>
      </c>
      <c r="Z87" t="e">
        <f t="shared" si="35"/>
        <v>#N/A</v>
      </c>
    </row>
    <row r="88" spans="1:26">
      <c r="A88" t="str">
        <f t="shared" si="18"/>
        <v>LA LIBERTAD</v>
      </c>
      <c r="B88" s="13" t="s">
        <v>157</v>
      </c>
      <c r="C88" s="12" t="s">
        <v>423</v>
      </c>
      <c r="D88">
        <f t="shared" si="19"/>
        <v>4</v>
      </c>
      <c r="E88">
        <f t="shared" si="20"/>
        <v>88</v>
      </c>
      <c r="F88">
        <f t="shared" si="21"/>
        <v>55</v>
      </c>
      <c r="G88">
        <f t="shared" si="22"/>
        <v>159</v>
      </c>
      <c r="H88">
        <f t="shared" si="23"/>
        <v>214</v>
      </c>
      <c r="I88">
        <f t="shared" si="24"/>
        <v>11</v>
      </c>
      <c r="J88">
        <f t="shared" si="25"/>
        <v>143</v>
      </c>
      <c r="K88">
        <f t="shared" si="26"/>
        <v>85</v>
      </c>
      <c r="L88">
        <f t="shared" si="27"/>
        <v>296</v>
      </c>
      <c r="M88">
        <f t="shared" si="28"/>
        <v>381</v>
      </c>
      <c r="N88" t="e">
        <f t="shared" si="29"/>
        <v>#N/A</v>
      </c>
      <c r="O88" t="e">
        <f t="shared" si="30"/>
        <v>#N/A</v>
      </c>
      <c r="P88" t="e">
        <f t="shared" si="31"/>
        <v>#N/A</v>
      </c>
      <c r="Q88">
        <f t="shared" si="32"/>
        <v>13</v>
      </c>
      <c r="R88">
        <f t="shared" si="33"/>
        <v>99</v>
      </c>
      <c r="S88">
        <f t="shared" si="34"/>
        <v>13</v>
      </c>
      <c r="T88" t="str">
        <f>VLOOKUP(C88,Codigos!$I$2:$I$213,1,FALSE)</f>
        <v>0513</v>
      </c>
      <c r="U88" t="str">
        <f>VLOOKUP(C88,Albergues!B$4:B$75,1,FALSE)</f>
        <v>0513</v>
      </c>
      <c r="V88" t="str">
        <f>VLOOKUP(C88,VMVDU!B$3:B$74,1,FALSE)</f>
        <v>0513</v>
      </c>
      <c r="W88" t="e">
        <f>VLOOKUP(C88,AsistenciaAlimentaria!B$2:B$43,1,FALSE)</f>
        <v>#N/A</v>
      </c>
      <c r="X88" t="str">
        <f>VLOOKUP(C88,Institituciones!$B$2:$B$27,1,FALSE)</f>
        <v>0513</v>
      </c>
      <c r="Y88" t="e">
        <f>VLOOKUP(C88,'[2]Municipalidades más Afectadas ('!$D$2:$D$44,1,FALSE)</f>
        <v>#N/A</v>
      </c>
      <c r="Z88">
        <f t="shared" si="35"/>
        <v>167</v>
      </c>
    </row>
    <row r="89" spans="1:26">
      <c r="A89" t="str">
        <f t="shared" si="18"/>
        <v>LA LIBERTAD</v>
      </c>
      <c r="B89" s="13" t="s">
        <v>158</v>
      </c>
      <c r="C89" s="12" t="s">
        <v>424</v>
      </c>
      <c r="D89" t="e">
        <f t="shared" si="19"/>
        <v>#N/A</v>
      </c>
      <c r="E89" t="e">
        <f t="shared" si="20"/>
        <v>#N/A</v>
      </c>
      <c r="F89" t="e">
        <f t="shared" si="21"/>
        <v>#N/A</v>
      </c>
      <c r="G89" t="e">
        <f t="shared" si="22"/>
        <v>#N/A</v>
      </c>
      <c r="H89" t="e">
        <f t="shared" si="23"/>
        <v>#N/A</v>
      </c>
      <c r="I89" t="e">
        <f t="shared" si="24"/>
        <v>#N/A</v>
      </c>
      <c r="J89" t="e">
        <f t="shared" si="25"/>
        <v>#N/A</v>
      </c>
      <c r="K89" t="e">
        <f t="shared" si="26"/>
        <v>#N/A</v>
      </c>
      <c r="L89" t="e">
        <f t="shared" si="27"/>
        <v>#N/A</v>
      </c>
      <c r="M89" t="e">
        <f t="shared" si="28"/>
        <v>#N/A</v>
      </c>
      <c r="N89" t="e">
        <f t="shared" si="29"/>
        <v>#N/A</v>
      </c>
      <c r="O89" t="e">
        <f t="shared" si="30"/>
        <v>#N/A</v>
      </c>
      <c r="P89" t="e">
        <f t="shared" si="31"/>
        <v>#N/A</v>
      </c>
      <c r="Q89">
        <f t="shared" si="32"/>
        <v>3</v>
      </c>
      <c r="R89">
        <f t="shared" si="33"/>
        <v>0</v>
      </c>
      <c r="S89">
        <f t="shared" si="34"/>
        <v>10</v>
      </c>
      <c r="T89" t="str">
        <f>VLOOKUP(C89,Codigos!$I$2:$I$213,1,FALSE)</f>
        <v>0514</v>
      </c>
      <c r="U89" t="e">
        <f>VLOOKUP(C89,Albergues!B$4:B$75,1,FALSE)</f>
        <v>#N/A</v>
      </c>
      <c r="V89" t="e">
        <f>VLOOKUP(C89,VMVDU!B$3:B$74,1,FALSE)</f>
        <v>#N/A</v>
      </c>
      <c r="W89" t="e">
        <f>VLOOKUP(C89,AsistenciaAlimentaria!B$2:B$43,1,FALSE)</f>
        <v>#N/A</v>
      </c>
      <c r="X89" t="str">
        <f>VLOOKUP(C89,Institituciones!$B$2:$B$27,1,FALSE)</f>
        <v>0514</v>
      </c>
      <c r="Y89" t="e">
        <f>VLOOKUP(C89,'[2]Municipalidades más Afectadas ('!$D$2:$D$44,1,FALSE)</f>
        <v>#N/A</v>
      </c>
      <c r="Z89" t="e">
        <f t="shared" si="35"/>
        <v>#N/A</v>
      </c>
    </row>
    <row r="90" spans="1:26">
      <c r="A90" t="str">
        <f t="shared" si="18"/>
        <v>LA LIBERTAD</v>
      </c>
      <c r="B90" s="13" t="s">
        <v>159</v>
      </c>
      <c r="C90" s="12" t="s">
        <v>425</v>
      </c>
      <c r="D90">
        <f t="shared" si="19"/>
        <v>5</v>
      </c>
      <c r="E90">
        <f t="shared" si="20"/>
        <v>0</v>
      </c>
      <c r="F90">
        <f t="shared" si="21"/>
        <v>0</v>
      </c>
      <c r="G90">
        <f t="shared" si="22"/>
        <v>28</v>
      </c>
      <c r="H90">
        <f t="shared" si="23"/>
        <v>28</v>
      </c>
      <c r="I90">
        <f t="shared" si="24"/>
        <v>3</v>
      </c>
      <c r="J90">
        <f t="shared" si="25"/>
        <v>3</v>
      </c>
      <c r="K90">
        <f t="shared" si="26"/>
        <v>1</v>
      </c>
      <c r="L90">
        <f t="shared" si="27"/>
        <v>14</v>
      </c>
      <c r="M90">
        <f t="shared" si="28"/>
        <v>15</v>
      </c>
      <c r="N90">
        <f t="shared" si="29"/>
        <v>1</v>
      </c>
      <c r="O90">
        <f t="shared" si="30"/>
        <v>3</v>
      </c>
      <c r="P90">
        <f t="shared" si="31"/>
        <v>2</v>
      </c>
      <c r="Q90">
        <f t="shared" si="32"/>
        <v>3</v>
      </c>
      <c r="R90">
        <f t="shared" si="33"/>
        <v>0</v>
      </c>
      <c r="S90">
        <f t="shared" si="34"/>
        <v>163</v>
      </c>
      <c r="T90" t="str">
        <f>VLOOKUP(C90,Codigos!$I$2:$I$213,1,FALSE)</f>
        <v>0515</v>
      </c>
      <c r="U90" t="str">
        <f>VLOOKUP(C90,Albergues!B$4:B$75,1,FALSE)</f>
        <v>0515</v>
      </c>
      <c r="V90" t="str">
        <f>VLOOKUP(C90,VMVDU!B$3:B$74,1,FALSE)</f>
        <v>0515</v>
      </c>
      <c r="W90" t="str">
        <f>VLOOKUP(C90,AsistenciaAlimentaria!B$2:B$43,1,FALSE)</f>
        <v>0515</v>
      </c>
      <c r="X90" t="str">
        <f>VLOOKUP(C90,Institituciones!$B$2:$B$27,1,FALSE)</f>
        <v>0515</v>
      </c>
      <c r="Y90" t="e">
        <f>VLOOKUP(C90,'[2]Municipalidades más Afectadas ('!$D$2:$D$44,1,FALSE)</f>
        <v>#N/A</v>
      </c>
      <c r="Z90">
        <f t="shared" si="35"/>
        <v>-13</v>
      </c>
    </row>
    <row r="91" spans="1:26">
      <c r="A91" t="str">
        <f t="shared" si="18"/>
        <v>LA LIBERTAD</v>
      </c>
      <c r="B91" s="13" t="s">
        <v>160</v>
      </c>
      <c r="C91" s="12" t="s">
        <v>426</v>
      </c>
      <c r="D91" t="e">
        <f t="shared" si="19"/>
        <v>#N/A</v>
      </c>
      <c r="E91" t="e">
        <f t="shared" si="20"/>
        <v>#N/A</v>
      </c>
      <c r="F91" t="e">
        <f t="shared" si="21"/>
        <v>#N/A</v>
      </c>
      <c r="G91" t="e">
        <f t="shared" si="22"/>
        <v>#N/A</v>
      </c>
      <c r="H91" t="e">
        <f t="shared" si="23"/>
        <v>#N/A</v>
      </c>
      <c r="I91" t="e">
        <f t="shared" si="24"/>
        <v>#N/A</v>
      </c>
      <c r="J91" t="e">
        <f t="shared" si="25"/>
        <v>#N/A</v>
      </c>
      <c r="K91" t="e">
        <f t="shared" si="26"/>
        <v>#N/A</v>
      </c>
      <c r="L91" t="e">
        <f t="shared" si="27"/>
        <v>#N/A</v>
      </c>
      <c r="M91" t="e">
        <f t="shared" si="28"/>
        <v>#N/A</v>
      </c>
      <c r="N91" t="e">
        <f t="shared" si="29"/>
        <v>#N/A</v>
      </c>
      <c r="O91" t="e">
        <f t="shared" si="30"/>
        <v>#N/A</v>
      </c>
      <c r="P91" t="e">
        <f t="shared" si="31"/>
        <v>#N/A</v>
      </c>
      <c r="Q91" t="e">
        <f t="shared" si="32"/>
        <v>#N/A</v>
      </c>
      <c r="R91" t="e">
        <f t="shared" si="33"/>
        <v>#N/A</v>
      </c>
      <c r="S91" t="e">
        <f t="shared" si="34"/>
        <v>#N/A</v>
      </c>
      <c r="T91" t="e">
        <f>VLOOKUP(C91,Codigos!$I$2:$I$213,1,FALSE)</f>
        <v>#N/A</v>
      </c>
      <c r="U91" t="e">
        <f>VLOOKUP(C91,Albergues!B$4:B$75,1,FALSE)</f>
        <v>#N/A</v>
      </c>
      <c r="V91" t="e">
        <f>VLOOKUP(C91,VMVDU!B$3:B$74,1,FALSE)</f>
        <v>#N/A</v>
      </c>
      <c r="W91" t="e">
        <f>VLOOKUP(C91,AsistenciaAlimentaria!B$2:B$43,1,FALSE)</f>
        <v>#N/A</v>
      </c>
      <c r="X91" t="e">
        <f>VLOOKUP(C91,Institituciones!$B$2:$B$27,1,FALSE)</f>
        <v>#N/A</v>
      </c>
      <c r="Y91" t="e">
        <f>VLOOKUP(C91,'[2]Municipalidades más Afectadas ('!$D$2:$D$44,1,FALSE)</f>
        <v>#N/A</v>
      </c>
      <c r="Z91" t="e">
        <f t="shared" si="35"/>
        <v>#N/A</v>
      </c>
    </row>
    <row r="92" spans="1:26">
      <c r="A92" t="str">
        <f t="shared" si="18"/>
        <v>LA LIBERTAD</v>
      </c>
      <c r="B92" s="13" t="s">
        <v>161</v>
      </c>
      <c r="C92" s="12" t="s">
        <v>427</v>
      </c>
      <c r="D92" t="e">
        <f t="shared" si="19"/>
        <v>#N/A</v>
      </c>
      <c r="E92" t="e">
        <f t="shared" si="20"/>
        <v>#N/A</v>
      </c>
      <c r="F92" t="e">
        <f t="shared" si="21"/>
        <v>#N/A</v>
      </c>
      <c r="G92" t="e">
        <f t="shared" si="22"/>
        <v>#N/A</v>
      </c>
      <c r="H92" t="e">
        <f t="shared" si="23"/>
        <v>#N/A</v>
      </c>
      <c r="I92" t="e">
        <f t="shared" si="24"/>
        <v>#N/A</v>
      </c>
      <c r="J92" t="e">
        <f t="shared" si="25"/>
        <v>#N/A</v>
      </c>
      <c r="K92" t="e">
        <f t="shared" si="26"/>
        <v>#N/A</v>
      </c>
      <c r="L92" t="e">
        <f t="shared" si="27"/>
        <v>#N/A</v>
      </c>
      <c r="M92" t="e">
        <f t="shared" si="28"/>
        <v>#N/A</v>
      </c>
      <c r="N92" t="e">
        <f t="shared" si="29"/>
        <v>#N/A</v>
      </c>
      <c r="O92" t="e">
        <f t="shared" si="30"/>
        <v>#N/A</v>
      </c>
      <c r="P92" t="e">
        <f t="shared" si="31"/>
        <v>#N/A</v>
      </c>
      <c r="Q92" t="e">
        <f t="shared" si="32"/>
        <v>#N/A</v>
      </c>
      <c r="R92" t="e">
        <f t="shared" si="33"/>
        <v>#N/A</v>
      </c>
      <c r="S92" t="e">
        <f t="shared" si="34"/>
        <v>#N/A</v>
      </c>
      <c r="T92" t="e">
        <f>VLOOKUP(C92,Codigos!$I$2:$I$213,1,FALSE)</f>
        <v>#N/A</v>
      </c>
      <c r="U92" t="e">
        <f>VLOOKUP(C92,Albergues!B$4:B$75,1,FALSE)</f>
        <v>#N/A</v>
      </c>
      <c r="V92" t="e">
        <f>VLOOKUP(C92,VMVDU!B$3:B$74,1,FALSE)</f>
        <v>#N/A</v>
      </c>
      <c r="W92" t="e">
        <f>VLOOKUP(C92,AsistenciaAlimentaria!B$2:B$43,1,FALSE)</f>
        <v>#N/A</v>
      </c>
      <c r="X92" t="e">
        <f>VLOOKUP(C92,Institituciones!$B$2:$B$27,1,FALSE)</f>
        <v>#N/A</v>
      </c>
      <c r="Y92" t="e">
        <f>VLOOKUP(C92,'[2]Municipalidades más Afectadas ('!$D$2:$D$44,1,FALSE)</f>
        <v>#N/A</v>
      </c>
      <c r="Z92" t="e">
        <f t="shared" si="35"/>
        <v>#N/A</v>
      </c>
    </row>
    <row r="93" spans="1:26">
      <c r="A93" t="str">
        <f t="shared" si="18"/>
        <v>LA LIBERTAD</v>
      </c>
      <c r="B93" s="13" t="s">
        <v>162</v>
      </c>
      <c r="C93" s="12" t="s">
        <v>428</v>
      </c>
      <c r="D93" t="e">
        <f t="shared" si="19"/>
        <v>#N/A</v>
      </c>
      <c r="E93" t="e">
        <f t="shared" si="20"/>
        <v>#N/A</v>
      </c>
      <c r="F93" t="e">
        <f t="shared" si="21"/>
        <v>#N/A</v>
      </c>
      <c r="G93" t="e">
        <f t="shared" si="22"/>
        <v>#N/A</v>
      </c>
      <c r="H93" t="e">
        <f t="shared" si="23"/>
        <v>#N/A</v>
      </c>
      <c r="I93" t="e">
        <f t="shared" si="24"/>
        <v>#N/A</v>
      </c>
      <c r="J93" t="e">
        <f t="shared" si="25"/>
        <v>#N/A</v>
      </c>
      <c r="K93" t="e">
        <f t="shared" si="26"/>
        <v>#N/A</v>
      </c>
      <c r="L93" t="e">
        <f t="shared" si="27"/>
        <v>#N/A</v>
      </c>
      <c r="M93" t="e">
        <f t="shared" si="28"/>
        <v>#N/A</v>
      </c>
      <c r="N93">
        <f t="shared" si="29"/>
        <v>5</v>
      </c>
      <c r="O93">
        <f t="shared" si="30"/>
        <v>0</v>
      </c>
      <c r="P93">
        <f t="shared" si="31"/>
        <v>186</v>
      </c>
      <c r="Q93" t="e">
        <f t="shared" si="32"/>
        <v>#N/A</v>
      </c>
      <c r="R93" t="e">
        <f t="shared" si="33"/>
        <v>#N/A</v>
      </c>
      <c r="S93" t="e">
        <f t="shared" si="34"/>
        <v>#N/A</v>
      </c>
      <c r="T93" t="str">
        <f>VLOOKUP(C93,Codigos!$I$2:$I$213,1,FALSE)</f>
        <v>0518</v>
      </c>
      <c r="U93" t="e">
        <f>VLOOKUP(C93,Albergues!B$4:B$75,1,FALSE)</f>
        <v>#N/A</v>
      </c>
      <c r="V93" t="e">
        <f>VLOOKUP(C93,VMVDU!B$3:B$74,1,FALSE)</f>
        <v>#N/A</v>
      </c>
      <c r="W93" t="str">
        <f>VLOOKUP(C93,AsistenciaAlimentaria!B$2:B$43,1,FALSE)</f>
        <v>0518</v>
      </c>
      <c r="X93" t="e">
        <f>VLOOKUP(C93,Institituciones!$B$2:$B$27,1,FALSE)</f>
        <v>#N/A</v>
      </c>
      <c r="Y93" t="str">
        <f>VLOOKUP(C93,'[2]Municipalidades más Afectadas ('!$D$2:$D$44,1,FALSE)</f>
        <v>0518</v>
      </c>
      <c r="Z93" t="e">
        <f t="shared" si="35"/>
        <v>#N/A</v>
      </c>
    </row>
    <row r="94" spans="1:26">
      <c r="A94" t="str">
        <f t="shared" si="18"/>
        <v>LA LIBERTAD</v>
      </c>
      <c r="B94" s="13" t="s">
        <v>163</v>
      </c>
      <c r="C94" s="12" t="s">
        <v>429</v>
      </c>
      <c r="D94" t="e">
        <f t="shared" si="19"/>
        <v>#N/A</v>
      </c>
      <c r="E94" t="e">
        <f t="shared" si="20"/>
        <v>#N/A</v>
      </c>
      <c r="F94" t="e">
        <f t="shared" si="21"/>
        <v>#N/A</v>
      </c>
      <c r="G94" t="e">
        <f t="shared" si="22"/>
        <v>#N/A</v>
      </c>
      <c r="H94" t="e">
        <f t="shared" si="23"/>
        <v>#N/A</v>
      </c>
      <c r="I94" t="e">
        <f t="shared" si="24"/>
        <v>#N/A</v>
      </c>
      <c r="J94" t="e">
        <f t="shared" si="25"/>
        <v>#N/A</v>
      </c>
      <c r="K94" t="e">
        <f t="shared" si="26"/>
        <v>#N/A</v>
      </c>
      <c r="L94" t="e">
        <f t="shared" si="27"/>
        <v>#N/A</v>
      </c>
      <c r="M94" t="e">
        <f t="shared" si="28"/>
        <v>#N/A</v>
      </c>
      <c r="N94" t="e">
        <f t="shared" si="29"/>
        <v>#N/A</v>
      </c>
      <c r="O94" t="e">
        <f t="shared" si="30"/>
        <v>#N/A</v>
      </c>
      <c r="P94" t="e">
        <f t="shared" si="31"/>
        <v>#N/A</v>
      </c>
      <c r="Q94">
        <f t="shared" si="32"/>
        <v>9</v>
      </c>
      <c r="R94">
        <f t="shared" si="33"/>
        <v>2</v>
      </c>
      <c r="S94">
        <f t="shared" si="34"/>
        <v>64</v>
      </c>
      <c r="T94" t="str">
        <f>VLOOKUP(C94,Codigos!$I$2:$I$213,1,FALSE)</f>
        <v>0519</v>
      </c>
      <c r="U94" t="e">
        <f>VLOOKUP(C94,Albergues!B$4:B$75,1,FALSE)</f>
        <v>#N/A</v>
      </c>
      <c r="V94" t="e">
        <f>VLOOKUP(C94,VMVDU!B$3:B$74,1,FALSE)</f>
        <v>#N/A</v>
      </c>
      <c r="W94" t="e">
        <f>VLOOKUP(C94,AsistenciaAlimentaria!B$2:B$43,1,FALSE)</f>
        <v>#N/A</v>
      </c>
      <c r="X94" t="str">
        <f>VLOOKUP(C94,Institituciones!$B$2:$B$27,1,FALSE)</f>
        <v>0519</v>
      </c>
      <c r="Y94" t="e">
        <f>VLOOKUP(C94,'[2]Municipalidades más Afectadas ('!$D$2:$D$44,1,FALSE)</f>
        <v>#N/A</v>
      </c>
      <c r="Z94" t="e">
        <f t="shared" si="35"/>
        <v>#N/A</v>
      </c>
    </row>
    <row r="95" spans="1:26">
      <c r="A95" t="str">
        <f t="shared" si="18"/>
        <v>LA LIBERTAD</v>
      </c>
      <c r="B95" s="13" t="s">
        <v>164</v>
      </c>
      <c r="C95" s="12" t="s">
        <v>430</v>
      </c>
      <c r="D95" t="e">
        <f t="shared" si="19"/>
        <v>#N/A</v>
      </c>
      <c r="E95" t="e">
        <f t="shared" si="20"/>
        <v>#N/A</v>
      </c>
      <c r="F95" t="e">
        <f t="shared" si="21"/>
        <v>#N/A</v>
      </c>
      <c r="G95" t="e">
        <f t="shared" si="22"/>
        <v>#N/A</v>
      </c>
      <c r="H95" t="e">
        <f t="shared" si="23"/>
        <v>#N/A</v>
      </c>
      <c r="I95" t="e">
        <f t="shared" si="24"/>
        <v>#N/A</v>
      </c>
      <c r="J95" t="e">
        <f t="shared" si="25"/>
        <v>#N/A</v>
      </c>
      <c r="K95" t="e">
        <f t="shared" si="26"/>
        <v>#N/A</v>
      </c>
      <c r="L95" t="e">
        <f t="shared" si="27"/>
        <v>#N/A</v>
      </c>
      <c r="M95" t="e">
        <f t="shared" si="28"/>
        <v>#N/A</v>
      </c>
      <c r="N95">
        <f t="shared" si="29"/>
        <v>3</v>
      </c>
      <c r="O95">
        <f t="shared" si="30"/>
        <v>0</v>
      </c>
      <c r="P95">
        <f t="shared" si="31"/>
        <v>97</v>
      </c>
      <c r="Q95" t="e">
        <f t="shared" si="32"/>
        <v>#N/A</v>
      </c>
      <c r="R95" t="e">
        <f t="shared" si="33"/>
        <v>#N/A</v>
      </c>
      <c r="S95" t="e">
        <f t="shared" si="34"/>
        <v>#N/A</v>
      </c>
      <c r="T95" t="str">
        <f>VLOOKUP(C95,Codigos!$I$2:$I$213,1,FALSE)</f>
        <v>0520</v>
      </c>
      <c r="U95" t="e">
        <f>VLOOKUP(C95,Albergues!B$4:B$75,1,FALSE)</f>
        <v>#N/A</v>
      </c>
      <c r="V95" t="e">
        <f>VLOOKUP(C95,VMVDU!B$3:B$74,1,FALSE)</f>
        <v>#N/A</v>
      </c>
      <c r="W95" t="str">
        <f>VLOOKUP(C95,AsistenciaAlimentaria!B$2:B$43,1,FALSE)</f>
        <v>0520</v>
      </c>
      <c r="X95" t="e">
        <f>VLOOKUP(C95,Institituciones!$B$2:$B$27,1,FALSE)</f>
        <v>#N/A</v>
      </c>
      <c r="Y95" t="e">
        <f>VLOOKUP(C95,'[2]Municipalidades más Afectadas ('!$D$2:$D$44,1,FALSE)</f>
        <v>#N/A</v>
      </c>
      <c r="Z95" t="e">
        <f t="shared" si="35"/>
        <v>#N/A</v>
      </c>
    </row>
    <row r="96" spans="1:26">
      <c r="A96" t="str">
        <f t="shared" si="18"/>
        <v>LA LIBERTAD</v>
      </c>
      <c r="B96" s="13" t="s">
        <v>165</v>
      </c>
      <c r="C96" s="12" t="s">
        <v>431</v>
      </c>
      <c r="D96" t="e">
        <f t="shared" si="19"/>
        <v>#N/A</v>
      </c>
      <c r="E96" t="e">
        <f t="shared" si="20"/>
        <v>#N/A</v>
      </c>
      <c r="F96" t="e">
        <f t="shared" si="21"/>
        <v>#N/A</v>
      </c>
      <c r="G96" t="e">
        <f t="shared" si="22"/>
        <v>#N/A</v>
      </c>
      <c r="H96" t="e">
        <f t="shared" si="23"/>
        <v>#N/A</v>
      </c>
      <c r="I96" t="e">
        <f t="shared" si="24"/>
        <v>#N/A</v>
      </c>
      <c r="J96" t="e">
        <f t="shared" si="25"/>
        <v>#N/A</v>
      </c>
      <c r="K96" t="e">
        <f t="shared" si="26"/>
        <v>#N/A</v>
      </c>
      <c r="L96" t="e">
        <f t="shared" si="27"/>
        <v>#N/A</v>
      </c>
      <c r="M96" t="e">
        <f t="shared" si="28"/>
        <v>#N/A</v>
      </c>
      <c r="N96" t="e">
        <f t="shared" si="29"/>
        <v>#N/A</v>
      </c>
      <c r="O96" t="e">
        <f t="shared" si="30"/>
        <v>#N/A</v>
      </c>
      <c r="P96" t="e">
        <f t="shared" si="31"/>
        <v>#N/A</v>
      </c>
      <c r="Q96">
        <f t="shared" si="32"/>
        <v>22</v>
      </c>
      <c r="R96">
        <f t="shared" si="33"/>
        <v>16</v>
      </c>
      <c r="S96">
        <f t="shared" si="34"/>
        <v>84</v>
      </c>
      <c r="T96" t="str">
        <f>VLOOKUP(C96,Codigos!$I$2:$I$213,1,FALSE)</f>
        <v>0521</v>
      </c>
      <c r="U96" t="e">
        <f>VLOOKUP(C96,Albergues!B$4:B$75,1,FALSE)</f>
        <v>#N/A</v>
      </c>
      <c r="V96" t="e">
        <f>VLOOKUP(C96,VMVDU!B$3:B$74,1,FALSE)</f>
        <v>#N/A</v>
      </c>
      <c r="W96" t="e">
        <f>VLOOKUP(C96,AsistenciaAlimentaria!B$2:B$43,1,FALSE)</f>
        <v>#N/A</v>
      </c>
      <c r="X96" t="str">
        <f>VLOOKUP(C96,Institituciones!$B$2:$B$27,1,FALSE)</f>
        <v>0521</v>
      </c>
      <c r="Y96" t="e">
        <f>VLOOKUP(C96,'[2]Municipalidades más Afectadas ('!$D$2:$D$44,1,FALSE)</f>
        <v>#N/A</v>
      </c>
      <c r="Z96" t="e">
        <f t="shared" si="35"/>
        <v>#N/A</v>
      </c>
    </row>
    <row r="97" spans="1:26">
      <c r="A97" t="str">
        <f t="shared" si="18"/>
        <v>LA LIBERTAD</v>
      </c>
      <c r="B97" s="13" t="s">
        <v>166</v>
      </c>
      <c r="C97" s="12" t="s">
        <v>432</v>
      </c>
      <c r="D97" t="e">
        <f t="shared" si="19"/>
        <v>#N/A</v>
      </c>
      <c r="E97" t="e">
        <f t="shared" si="20"/>
        <v>#N/A</v>
      </c>
      <c r="F97" t="e">
        <f t="shared" si="21"/>
        <v>#N/A</v>
      </c>
      <c r="G97" t="e">
        <f t="shared" si="22"/>
        <v>#N/A</v>
      </c>
      <c r="H97" t="e">
        <f t="shared" si="23"/>
        <v>#N/A</v>
      </c>
      <c r="I97" t="e">
        <f t="shared" si="24"/>
        <v>#N/A</v>
      </c>
      <c r="J97" t="e">
        <f t="shared" si="25"/>
        <v>#N/A</v>
      </c>
      <c r="K97" t="e">
        <f t="shared" si="26"/>
        <v>#N/A</v>
      </c>
      <c r="L97" t="e">
        <f t="shared" si="27"/>
        <v>#N/A</v>
      </c>
      <c r="M97" t="e">
        <f t="shared" si="28"/>
        <v>#N/A</v>
      </c>
      <c r="N97" t="e">
        <f t="shared" si="29"/>
        <v>#N/A</v>
      </c>
      <c r="O97" t="e">
        <f t="shared" si="30"/>
        <v>#N/A</v>
      </c>
      <c r="P97" t="e">
        <f t="shared" si="31"/>
        <v>#N/A</v>
      </c>
      <c r="Q97" t="e">
        <f t="shared" si="32"/>
        <v>#N/A</v>
      </c>
      <c r="R97" t="e">
        <f t="shared" si="33"/>
        <v>#N/A</v>
      </c>
      <c r="S97" t="e">
        <f t="shared" si="34"/>
        <v>#N/A</v>
      </c>
      <c r="T97" t="e">
        <f>VLOOKUP(C97,Codigos!$I$2:$I$213,1,FALSE)</f>
        <v>#N/A</v>
      </c>
      <c r="U97" t="e">
        <f>VLOOKUP(C97,Albergues!B$4:B$75,1,FALSE)</f>
        <v>#N/A</v>
      </c>
      <c r="V97" t="e">
        <f>VLOOKUP(C97,VMVDU!B$3:B$74,1,FALSE)</f>
        <v>#N/A</v>
      </c>
      <c r="W97" t="e">
        <f>VLOOKUP(C97,AsistenciaAlimentaria!B$2:B$43,1,FALSE)</f>
        <v>#N/A</v>
      </c>
      <c r="X97" t="e">
        <f>VLOOKUP(C97,Institituciones!$B$2:$B$27,1,FALSE)</f>
        <v>#N/A</v>
      </c>
      <c r="Y97" t="e">
        <f>VLOOKUP(C97,'[2]Municipalidades más Afectadas ('!$D$2:$D$44,1,FALSE)</f>
        <v>#N/A</v>
      </c>
      <c r="Z97" t="e">
        <f t="shared" si="35"/>
        <v>#N/A</v>
      </c>
    </row>
    <row r="98" spans="1:26">
      <c r="A98" t="str">
        <f t="shared" si="18"/>
        <v>SAN SALVADOR</v>
      </c>
      <c r="B98" s="13" t="s">
        <v>167</v>
      </c>
      <c r="C98" s="12" t="s">
        <v>433</v>
      </c>
      <c r="D98" t="e">
        <f t="shared" si="19"/>
        <v>#N/A</v>
      </c>
      <c r="E98" t="e">
        <f t="shared" si="20"/>
        <v>#N/A</v>
      </c>
      <c r="F98" t="e">
        <f t="shared" si="21"/>
        <v>#N/A</v>
      </c>
      <c r="G98" t="e">
        <f t="shared" si="22"/>
        <v>#N/A</v>
      </c>
      <c r="H98" t="e">
        <f t="shared" si="23"/>
        <v>#N/A</v>
      </c>
      <c r="I98" t="e">
        <f t="shared" si="24"/>
        <v>#N/A</v>
      </c>
      <c r="J98" t="e">
        <f t="shared" si="25"/>
        <v>#N/A</v>
      </c>
      <c r="K98" t="e">
        <f t="shared" si="26"/>
        <v>#N/A</v>
      </c>
      <c r="L98" t="e">
        <f t="shared" si="27"/>
        <v>#N/A</v>
      </c>
      <c r="M98" t="e">
        <f t="shared" si="28"/>
        <v>#N/A</v>
      </c>
      <c r="N98" t="e">
        <f t="shared" si="29"/>
        <v>#N/A</v>
      </c>
      <c r="O98" t="e">
        <f t="shared" si="30"/>
        <v>#N/A</v>
      </c>
      <c r="P98" t="e">
        <f t="shared" si="31"/>
        <v>#N/A</v>
      </c>
      <c r="Q98" t="e">
        <f t="shared" si="32"/>
        <v>#N/A</v>
      </c>
      <c r="R98" t="e">
        <f t="shared" si="33"/>
        <v>#N/A</v>
      </c>
      <c r="S98" t="e">
        <f t="shared" si="34"/>
        <v>#N/A</v>
      </c>
      <c r="T98" t="e">
        <f>VLOOKUP(C98,Codigos!$I$2:$I$213,1,FALSE)</f>
        <v>#N/A</v>
      </c>
      <c r="U98" t="e">
        <f>VLOOKUP(C98,Albergues!B$4:B$75,1,FALSE)</f>
        <v>#N/A</v>
      </c>
      <c r="V98" t="e">
        <f>VLOOKUP(C98,VMVDU!B$3:B$74,1,FALSE)</f>
        <v>#N/A</v>
      </c>
      <c r="W98" t="e">
        <f>VLOOKUP(C98,AsistenciaAlimentaria!B$2:B$43,1,FALSE)</f>
        <v>#N/A</v>
      </c>
      <c r="X98" t="e">
        <f>VLOOKUP(C98,Institituciones!$B$2:$B$27,1,FALSE)</f>
        <v>#N/A</v>
      </c>
      <c r="Y98" t="e">
        <f>VLOOKUP(C98,'[2]Municipalidades más Afectadas ('!$D$2:$D$44,1,FALSE)</f>
        <v>#N/A</v>
      </c>
      <c r="Z98" t="e">
        <f t="shared" si="35"/>
        <v>#N/A</v>
      </c>
    </row>
    <row r="99" spans="1:26">
      <c r="A99" t="str">
        <f t="shared" si="18"/>
        <v>SAN SALVADOR</v>
      </c>
      <c r="B99" s="13" t="s">
        <v>168</v>
      </c>
      <c r="C99" s="12" t="s">
        <v>434</v>
      </c>
      <c r="D99">
        <f t="shared" si="19"/>
        <v>3</v>
      </c>
      <c r="E99">
        <f t="shared" si="20"/>
        <v>1</v>
      </c>
      <c r="F99">
        <f t="shared" si="21"/>
        <v>0</v>
      </c>
      <c r="G99">
        <f t="shared" si="22"/>
        <v>3</v>
      </c>
      <c r="H99">
        <f t="shared" si="23"/>
        <v>3</v>
      </c>
      <c r="I99">
        <f t="shared" si="24"/>
        <v>3</v>
      </c>
      <c r="J99">
        <f t="shared" si="25"/>
        <v>0</v>
      </c>
      <c r="K99">
        <f t="shared" si="26"/>
        <v>1</v>
      </c>
      <c r="L99">
        <f t="shared" si="27"/>
        <v>3</v>
      </c>
      <c r="M99">
        <f t="shared" si="28"/>
        <v>4</v>
      </c>
      <c r="N99" t="e">
        <f t="shared" si="29"/>
        <v>#N/A</v>
      </c>
      <c r="O99" t="e">
        <f t="shared" si="30"/>
        <v>#N/A</v>
      </c>
      <c r="P99" t="e">
        <f t="shared" si="31"/>
        <v>#N/A</v>
      </c>
      <c r="Q99" t="e">
        <f t="shared" si="32"/>
        <v>#N/A</v>
      </c>
      <c r="R99" t="e">
        <f t="shared" si="33"/>
        <v>#N/A</v>
      </c>
      <c r="S99" t="e">
        <f t="shared" si="34"/>
        <v>#N/A</v>
      </c>
      <c r="T99" t="str">
        <f>VLOOKUP(C99,Codigos!$I$2:$I$213,1,FALSE)</f>
        <v>0602</v>
      </c>
      <c r="U99" t="str">
        <f>VLOOKUP(C99,Albergues!B$4:B$75,1,FALSE)</f>
        <v>0602</v>
      </c>
      <c r="V99" t="str">
        <f>VLOOKUP(C99,VMVDU!B$3:B$74,1,FALSE)</f>
        <v>0602</v>
      </c>
      <c r="W99" t="e">
        <f>VLOOKUP(C99,AsistenciaAlimentaria!B$2:B$43,1,FALSE)</f>
        <v>#N/A</v>
      </c>
      <c r="X99" t="e">
        <f>VLOOKUP(C99,Institituciones!$B$2:$B$27,1,FALSE)</f>
        <v>#N/A</v>
      </c>
      <c r="Y99" t="e">
        <f>VLOOKUP(C99,'[2]Municipalidades más Afectadas ('!$D$2:$D$44,1,FALSE)</f>
        <v>#N/A</v>
      </c>
      <c r="Z99">
        <f t="shared" si="35"/>
        <v>1</v>
      </c>
    </row>
    <row r="100" spans="1:26">
      <c r="A100" t="str">
        <f t="shared" si="18"/>
        <v>SAN SALVADOR</v>
      </c>
      <c r="B100" s="13" t="s">
        <v>169</v>
      </c>
      <c r="C100" s="12" t="s">
        <v>435</v>
      </c>
      <c r="D100">
        <f t="shared" si="19"/>
        <v>2</v>
      </c>
      <c r="E100">
        <f t="shared" si="20"/>
        <v>1</v>
      </c>
      <c r="F100">
        <f t="shared" si="21"/>
        <v>1</v>
      </c>
      <c r="G100">
        <f t="shared" si="22"/>
        <v>5</v>
      </c>
      <c r="H100">
        <f t="shared" si="23"/>
        <v>6</v>
      </c>
      <c r="I100">
        <f t="shared" si="24"/>
        <v>2</v>
      </c>
      <c r="J100">
        <f t="shared" si="25"/>
        <v>1</v>
      </c>
      <c r="K100">
        <f t="shared" si="26"/>
        <v>1</v>
      </c>
      <c r="L100">
        <f t="shared" si="27"/>
        <v>5</v>
      </c>
      <c r="M100">
        <f t="shared" si="28"/>
        <v>6</v>
      </c>
      <c r="N100" t="e">
        <f t="shared" si="29"/>
        <v>#N/A</v>
      </c>
      <c r="O100" t="e">
        <f t="shared" si="30"/>
        <v>#N/A</v>
      </c>
      <c r="P100" t="e">
        <f t="shared" si="31"/>
        <v>#N/A</v>
      </c>
      <c r="Q100" t="e">
        <f t="shared" si="32"/>
        <v>#N/A</v>
      </c>
      <c r="R100" t="e">
        <f t="shared" si="33"/>
        <v>#N/A</v>
      </c>
      <c r="S100" t="e">
        <f t="shared" si="34"/>
        <v>#N/A</v>
      </c>
      <c r="T100" t="str">
        <f>VLOOKUP(C100,Codigos!$I$2:$I$213,1,FALSE)</f>
        <v>0603</v>
      </c>
      <c r="U100" t="str">
        <f>VLOOKUP(C100,Albergues!B$4:B$75,1,FALSE)</f>
        <v>0603</v>
      </c>
      <c r="V100" t="str">
        <f>VLOOKUP(C100,VMVDU!B$3:B$74,1,FALSE)</f>
        <v>0603</v>
      </c>
      <c r="W100" t="e">
        <f>VLOOKUP(C100,AsistenciaAlimentaria!B$2:B$43,1,FALSE)</f>
        <v>#N/A</v>
      </c>
      <c r="X100" t="e">
        <f>VLOOKUP(C100,Institituciones!$B$2:$B$27,1,FALSE)</f>
        <v>#N/A</v>
      </c>
      <c r="Y100" t="e">
        <f>VLOOKUP(C100,'[2]Municipalidades más Afectadas ('!$D$2:$D$44,1,FALSE)</f>
        <v>#N/A</v>
      </c>
      <c r="Z100">
        <f t="shared" si="35"/>
        <v>0</v>
      </c>
    </row>
    <row r="101" spans="1:26">
      <c r="A101" t="str">
        <f t="shared" si="18"/>
        <v>SAN SALVADOR</v>
      </c>
      <c r="B101" s="13" t="s">
        <v>170</v>
      </c>
      <c r="C101" s="12" t="s">
        <v>436</v>
      </c>
      <c r="D101" t="e">
        <f t="shared" si="19"/>
        <v>#N/A</v>
      </c>
      <c r="E101" t="e">
        <f t="shared" si="20"/>
        <v>#N/A</v>
      </c>
      <c r="F101" t="e">
        <f t="shared" si="21"/>
        <v>#N/A</v>
      </c>
      <c r="G101" t="e">
        <f t="shared" si="22"/>
        <v>#N/A</v>
      </c>
      <c r="H101" t="e">
        <f t="shared" si="23"/>
        <v>#N/A</v>
      </c>
      <c r="I101" t="e">
        <f t="shared" si="24"/>
        <v>#N/A</v>
      </c>
      <c r="J101" t="e">
        <f t="shared" si="25"/>
        <v>#N/A</v>
      </c>
      <c r="K101" t="e">
        <f t="shared" si="26"/>
        <v>#N/A</v>
      </c>
      <c r="L101" t="e">
        <f t="shared" si="27"/>
        <v>#N/A</v>
      </c>
      <c r="M101" t="e">
        <f t="shared" si="28"/>
        <v>#N/A</v>
      </c>
      <c r="N101" t="e">
        <f t="shared" si="29"/>
        <v>#N/A</v>
      </c>
      <c r="O101" t="e">
        <f t="shared" si="30"/>
        <v>#N/A</v>
      </c>
      <c r="P101" t="e">
        <f t="shared" si="31"/>
        <v>#N/A</v>
      </c>
      <c r="Q101" t="e">
        <f t="shared" si="32"/>
        <v>#N/A</v>
      </c>
      <c r="R101" t="e">
        <f t="shared" si="33"/>
        <v>#N/A</v>
      </c>
      <c r="S101" t="e">
        <f t="shared" si="34"/>
        <v>#N/A</v>
      </c>
      <c r="T101" t="e">
        <f>VLOOKUP(C101,Codigos!$I$2:$I$213,1,FALSE)</f>
        <v>#N/A</v>
      </c>
      <c r="U101" t="e">
        <f>VLOOKUP(C101,Albergues!B$4:B$75,1,FALSE)</f>
        <v>#N/A</v>
      </c>
      <c r="V101" t="e">
        <f>VLOOKUP(C101,VMVDU!B$3:B$74,1,FALSE)</f>
        <v>#N/A</v>
      </c>
      <c r="W101" t="e">
        <f>VLOOKUP(C101,AsistenciaAlimentaria!B$2:B$43,1,FALSE)</f>
        <v>#N/A</v>
      </c>
      <c r="X101" t="e">
        <f>VLOOKUP(C101,Institituciones!$B$2:$B$27,1,FALSE)</f>
        <v>#N/A</v>
      </c>
      <c r="Y101" t="e">
        <f>VLOOKUP(C101,'[2]Municipalidades más Afectadas ('!$D$2:$D$44,1,FALSE)</f>
        <v>#N/A</v>
      </c>
      <c r="Z101" t="e">
        <f t="shared" si="35"/>
        <v>#N/A</v>
      </c>
    </row>
    <row r="102" spans="1:26">
      <c r="A102" t="str">
        <f t="shared" si="18"/>
        <v>SAN SALVADOR</v>
      </c>
      <c r="B102" s="13" t="s">
        <v>171</v>
      </c>
      <c r="C102" s="12" t="s">
        <v>437</v>
      </c>
      <c r="D102">
        <f t="shared" si="19"/>
        <v>3</v>
      </c>
      <c r="E102">
        <f t="shared" si="20"/>
        <v>0</v>
      </c>
      <c r="F102">
        <f t="shared" si="21"/>
        <v>0</v>
      </c>
      <c r="G102">
        <f t="shared" si="22"/>
        <v>13</v>
      </c>
      <c r="H102">
        <f t="shared" si="23"/>
        <v>13</v>
      </c>
      <c r="I102">
        <f t="shared" si="24"/>
        <v>3</v>
      </c>
      <c r="J102">
        <f t="shared" si="25"/>
        <v>0</v>
      </c>
      <c r="K102">
        <f t="shared" si="26"/>
        <v>0</v>
      </c>
      <c r="L102">
        <f t="shared" si="27"/>
        <v>13</v>
      </c>
      <c r="M102">
        <f t="shared" si="28"/>
        <v>13</v>
      </c>
      <c r="N102" t="e">
        <f t="shared" si="29"/>
        <v>#N/A</v>
      </c>
      <c r="O102" t="e">
        <f t="shared" si="30"/>
        <v>#N/A</v>
      </c>
      <c r="P102" t="e">
        <f t="shared" si="31"/>
        <v>#N/A</v>
      </c>
      <c r="Q102" t="e">
        <f t="shared" si="32"/>
        <v>#N/A</v>
      </c>
      <c r="R102" t="e">
        <f t="shared" si="33"/>
        <v>#N/A</v>
      </c>
      <c r="S102" t="e">
        <f t="shared" si="34"/>
        <v>#N/A</v>
      </c>
      <c r="T102" t="str">
        <f>VLOOKUP(C102,Codigos!$I$2:$I$213,1,FALSE)</f>
        <v>0605</v>
      </c>
      <c r="U102" t="str">
        <f>VLOOKUP(C102,Albergues!B$4:B$75,1,FALSE)</f>
        <v>0605</v>
      </c>
      <c r="V102" t="str">
        <f>VLOOKUP(C102,VMVDU!B$3:B$74,1,FALSE)</f>
        <v>0605</v>
      </c>
      <c r="W102" t="e">
        <f>VLOOKUP(C102,AsistenciaAlimentaria!B$2:B$43,1,FALSE)</f>
        <v>#N/A</v>
      </c>
      <c r="X102" t="e">
        <f>VLOOKUP(C102,Institituciones!$B$2:$B$27,1,FALSE)</f>
        <v>#N/A</v>
      </c>
      <c r="Y102" t="e">
        <f>VLOOKUP(C102,'[2]Municipalidades más Afectadas ('!$D$2:$D$44,1,FALSE)</f>
        <v>#N/A</v>
      </c>
      <c r="Z102">
        <f t="shared" si="35"/>
        <v>0</v>
      </c>
    </row>
    <row r="103" spans="1:26">
      <c r="A103" t="str">
        <f t="shared" si="18"/>
        <v>SAN SALVADOR</v>
      </c>
      <c r="B103" s="13" t="s">
        <v>172</v>
      </c>
      <c r="C103" s="12" t="s">
        <v>438</v>
      </c>
      <c r="D103" t="e">
        <f t="shared" si="19"/>
        <v>#N/A</v>
      </c>
      <c r="E103" t="e">
        <f t="shared" si="20"/>
        <v>#N/A</v>
      </c>
      <c r="F103" t="e">
        <f t="shared" si="21"/>
        <v>#N/A</v>
      </c>
      <c r="G103" t="e">
        <f t="shared" si="22"/>
        <v>#N/A</v>
      </c>
      <c r="H103" t="e">
        <f t="shared" si="23"/>
        <v>#N/A</v>
      </c>
      <c r="I103" t="e">
        <f t="shared" si="24"/>
        <v>#N/A</v>
      </c>
      <c r="J103" t="e">
        <f t="shared" si="25"/>
        <v>#N/A</v>
      </c>
      <c r="K103" t="e">
        <f t="shared" si="26"/>
        <v>#N/A</v>
      </c>
      <c r="L103" t="e">
        <f t="shared" si="27"/>
        <v>#N/A</v>
      </c>
      <c r="M103" t="e">
        <f t="shared" si="28"/>
        <v>#N/A</v>
      </c>
      <c r="N103" t="e">
        <f t="shared" si="29"/>
        <v>#N/A</v>
      </c>
      <c r="O103" t="e">
        <f t="shared" si="30"/>
        <v>#N/A</v>
      </c>
      <c r="P103" t="e">
        <f t="shared" si="31"/>
        <v>#N/A</v>
      </c>
      <c r="Q103" t="e">
        <f t="shared" si="32"/>
        <v>#N/A</v>
      </c>
      <c r="R103" t="e">
        <f t="shared" si="33"/>
        <v>#N/A</v>
      </c>
      <c r="S103" t="e">
        <f t="shared" si="34"/>
        <v>#N/A</v>
      </c>
      <c r="T103" t="e">
        <f>VLOOKUP(C103,Codigos!$I$2:$I$213,1,FALSE)</f>
        <v>#N/A</v>
      </c>
      <c r="U103" t="e">
        <f>VLOOKUP(C103,Albergues!B$4:B$75,1,FALSE)</f>
        <v>#N/A</v>
      </c>
      <c r="V103" t="e">
        <f>VLOOKUP(C103,VMVDU!B$3:B$74,1,FALSE)</f>
        <v>#N/A</v>
      </c>
      <c r="W103" t="e">
        <f>VLOOKUP(C103,AsistenciaAlimentaria!B$2:B$43,1,FALSE)</f>
        <v>#N/A</v>
      </c>
      <c r="X103" t="e">
        <f>VLOOKUP(C103,Institituciones!$B$2:$B$27,1,FALSE)</f>
        <v>#N/A</v>
      </c>
      <c r="Y103" t="e">
        <f>VLOOKUP(C103,'[2]Municipalidades más Afectadas ('!$D$2:$D$44,1,FALSE)</f>
        <v>#N/A</v>
      </c>
      <c r="Z103" t="e">
        <f t="shared" si="35"/>
        <v>#N/A</v>
      </c>
    </row>
    <row r="104" spans="1:26">
      <c r="A104" t="str">
        <f t="shared" si="18"/>
        <v>SAN SALVADOR</v>
      </c>
      <c r="B104" s="13" t="s">
        <v>173</v>
      </c>
      <c r="C104" s="12" t="s">
        <v>439</v>
      </c>
      <c r="D104">
        <f t="shared" si="19"/>
        <v>1</v>
      </c>
      <c r="E104">
        <f t="shared" si="20"/>
        <v>0</v>
      </c>
      <c r="F104">
        <f t="shared" si="21"/>
        <v>2</v>
      </c>
      <c r="G104">
        <f t="shared" si="22"/>
        <v>12</v>
      </c>
      <c r="H104">
        <f t="shared" si="23"/>
        <v>14</v>
      </c>
      <c r="I104">
        <f t="shared" si="24"/>
        <v>1</v>
      </c>
      <c r="J104">
        <f t="shared" si="25"/>
        <v>0</v>
      </c>
      <c r="K104">
        <f t="shared" si="26"/>
        <v>2</v>
      </c>
      <c r="L104">
        <f t="shared" si="27"/>
        <v>12</v>
      </c>
      <c r="M104">
        <f t="shared" si="28"/>
        <v>14</v>
      </c>
      <c r="N104" t="e">
        <f t="shared" si="29"/>
        <v>#N/A</v>
      </c>
      <c r="O104" t="e">
        <f t="shared" si="30"/>
        <v>#N/A</v>
      </c>
      <c r="P104" t="e">
        <f t="shared" si="31"/>
        <v>#N/A</v>
      </c>
      <c r="Q104" t="e">
        <f t="shared" si="32"/>
        <v>#N/A</v>
      </c>
      <c r="R104" t="e">
        <f t="shared" si="33"/>
        <v>#N/A</v>
      </c>
      <c r="S104" t="e">
        <f t="shared" si="34"/>
        <v>#N/A</v>
      </c>
      <c r="T104" t="str">
        <f>VLOOKUP(C104,Codigos!$I$2:$I$213,1,FALSE)</f>
        <v>0607</v>
      </c>
      <c r="U104" t="str">
        <f>VLOOKUP(C104,Albergues!B$4:B$75,1,FALSE)</f>
        <v>0607</v>
      </c>
      <c r="V104" t="str">
        <f>VLOOKUP(C104,VMVDU!B$3:B$74,1,FALSE)</f>
        <v>0607</v>
      </c>
      <c r="W104" t="e">
        <f>VLOOKUP(C104,AsistenciaAlimentaria!B$2:B$43,1,FALSE)</f>
        <v>#N/A</v>
      </c>
      <c r="X104" t="e">
        <f>VLOOKUP(C104,Institituciones!$B$2:$B$27,1,FALSE)</f>
        <v>#N/A</v>
      </c>
      <c r="Y104" t="e">
        <f>VLOOKUP(C104,'[2]Municipalidades más Afectadas ('!$D$2:$D$44,1,FALSE)</f>
        <v>#N/A</v>
      </c>
      <c r="Z104">
        <f t="shared" si="35"/>
        <v>0</v>
      </c>
    </row>
    <row r="105" spans="1:26">
      <c r="A105" t="str">
        <f t="shared" si="18"/>
        <v>SAN SALVADOR</v>
      </c>
      <c r="B105" s="13" t="s">
        <v>174</v>
      </c>
      <c r="C105" s="12" t="s">
        <v>440</v>
      </c>
      <c r="D105">
        <f t="shared" si="19"/>
        <v>11</v>
      </c>
      <c r="E105">
        <f t="shared" si="20"/>
        <v>0</v>
      </c>
      <c r="F105">
        <f t="shared" si="21"/>
        <v>0</v>
      </c>
      <c r="G105">
        <f t="shared" si="22"/>
        <v>64</v>
      </c>
      <c r="H105">
        <f t="shared" si="23"/>
        <v>64</v>
      </c>
      <c r="I105">
        <f t="shared" si="24"/>
        <v>11</v>
      </c>
      <c r="J105">
        <f t="shared" si="25"/>
        <v>0</v>
      </c>
      <c r="K105">
        <f t="shared" si="26"/>
        <v>0</v>
      </c>
      <c r="L105">
        <f t="shared" si="27"/>
        <v>64</v>
      </c>
      <c r="M105">
        <f t="shared" si="28"/>
        <v>64</v>
      </c>
      <c r="N105" t="e">
        <f t="shared" si="29"/>
        <v>#N/A</v>
      </c>
      <c r="O105" t="e">
        <f t="shared" si="30"/>
        <v>#N/A</v>
      </c>
      <c r="P105" t="e">
        <f t="shared" si="31"/>
        <v>#N/A</v>
      </c>
      <c r="Q105" t="e">
        <f t="shared" si="32"/>
        <v>#N/A</v>
      </c>
      <c r="R105" t="e">
        <f t="shared" si="33"/>
        <v>#N/A</v>
      </c>
      <c r="S105" t="e">
        <f t="shared" si="34"/>
        <v>#N/A</v>
      </c>
      <c r="T105" t="str">
        <f>VLOOKUP(C105,Codigos!$I$2:$I$213,1,FALSE)</f>
        <v>0608</v>
      </c>
      <c r="U105" t="str">
        <f>VLOOKUP(C105,Albergues!B$4:B$75,1,FALSE)</f>
        <v>0608</v>
      </c>
      <c r="V105" t="str">
        <f>VLOOKUP(C105,VMVDU!B$3:B$74,1,FALSE)</f>
        <v>0608</v>
      </c>
      <c r="W105" t="e">
        <f>VLOOKUP(C105,AsistenciaAlimentaria!B$2:B$43,1,FALSE)</f>
        <v>#N/A</v>
      </c>
      <c r="X105" t="e">
        <f>VLOOKUP(C105,Institituciones!$B$2:$B$27,1,FALSE)</f>
        <v>#N/A</v>
      </c>
      <c r="Y105" t="e">
        <f>VLOOKUP(C105,'[2]Municipalidades más Afectadas ('!$D$2:$D$44,1,FALSE)</f>
        <v>#N/A</v>
      </c>
      <c r="Z105">
        <f t="shared" si="35"/>
        <v>0</v>
      </c>
    </row>
    <row r="106" spans="1:26">
      <c r="A106" t="str">
        <f t="shared" si="18"/>
        <v>SAN SALVADOR</v>
      </c>
      <c r="B106" s="13" t="s">
        <v>175</v>
      </c>
      <c r="C106" s="12" t="s">
        <v>441</v>
      </c>
      <c r="D106" t="e">
        <f t="shared" si="19"/>
        <v>#N/A</v>
      </c>
      <c r="E106" t="e">
        <f t="shared" si="20"/>
        <v>#N/A</v>
      </c>
      <c r="F106" t="e">
        <f t="shared" si="21"/>
        <v>#N/A</v>
      </c>
      <c r="G106" t="e">
        <f t="shared" si="22"/>
        <v>#N/A</v>
      </c>
      <c r="H106" t="e">
        <f t="shared" si="23"/>
        <v>#N/A</v>
      </c>
      <c r="I106" t="e">
        <f t="shared" si="24"/>
        <v>#N/A</v>
      </c>
      <c r="J106" t="e">
        <f t="shared" si="25"/>
        <v>#N/A</v>
      </c>
      <c r="K106" t="e">
        <f t="shared" si="26"/>
        <v>#N/A</v>
      </c>
      <c r="L106" t="e">
        <f t="shared" si="27"/>
        <v>#N/A</v>
      </c>
      <c r="M106" t="e">
        <f t="shared" si="28"/>
        <v>#N/A</v>
      </c>
      <c r="N106" t="e">
        <f t="shared" si="29"/>
        <v>#N/A</v>
      </c>
      <c r="O106" t="e">
        <f t="shared" si="30"/>
        <v>#N/A</v>
      </c>
      <c r="P106" t="e">
        <f t="shared" si="31"/>
        <v>#N/A</v>
      </c>
      <c r="Q106" t="e">
        <f t="shared" si="32"/>
        <v>#N/A</v>
      </c>
      <c r="R106" t="e">
        <f t="shared" si="33"/>
        <v>#N/A</v>
      </c>
      <c r="S106" t="e">
        <f t="shared" si="34"/>
        <v>#N/A</v>
      </c>
      <c r="T106" t="e">
        <f>VLOOKUP(C106,Codigos!$I$2:$I$213,1,FALSE)</f>
        <v>#N/A</v>
      </c>
      <c r="U106" t="e">
        <f>VLOOKUP(C106,Albergues!B$4:B$75,1,FALSE)</f>
        <v>#N/A</v>
      </c>
      <c r="V106" t="e">
        <f>VLOOKUP(C106,VMVDU!B$3:B$74,1,FALSE)</f>
        <v>#N/A</v>
      </c>
      <c r="W106" t="e">
        <f>VLOOKUP(C106,AsistenciaAlimentaria!B$2:B$43,1,FALSE)</f>
        <v>#N/A</v>
      </c>
      <c r="X106" t="e">
        <f>VLOOKUP(C106,Institituciones!$B$2:$B$27,1,FALSE)</f>
        <v>#N/A</v>
      </c>
      <c r="Y106" t="e">
        <f>VLOOKUP(C106,'[2]Municipalidades más Afectadas ('!$D$2:$D$44,1,FALSE)</f>
        <v>#N/A</v>
      </c>
      <c r="Z106" t="e">
        <f t="shared" si="35"/>
        <v>#N/A</v>
      </c>
    </row>
    <row r="107" spans="1:26">
      <c r="A107" t="str">
        <f t="shared" si="18"/>
        <v>SAN SALVADOR</v>
      </c>
      <c r="B107" s="13" t="s">
        <v>176</v>
      </c>
      <c r="C107" s="12" t="s">
        <v>442</v>
      </c>
      <c r="D107">
        <f t="shared" si="19"/>
        <v>2</v>
      </c>
      <c r="E107">
        <f t="shared" si="20"/>
        <v>4</v>
      </c>
      <c r="F107">
        <f t="shared" si="21"/>
        <v>0</v>
      </c>
      <c r="G107">
        <f t="shared" si="22"/>
        <v>3</v>
      </c>
      <c r="H107">
        <f t="shared" si="23"/>
        <v>3</v>
      </c>
      <c r="I107">
        <f t="shared" si="24"/>
        <v>2</v>
      </c>
      <c r="J107">
        <f t="shared" si="25"/>
        <v>4</v>
      </c>
      <c r="K107">
        <f t="shared" si="26"/>
        <v>0</v>
      </c>
      <c r="L107">
        <f t="shared" si="27"/>
        <v>3</v>
      </c>
      <c r="M107">
        <f t="shared" si="28"/>
        <v>3</v>
      </c>
      <c r="N107">
        <f t="shared" si="29"/>
        <v>5</v>
      </c>
      <c r="O107">
        <f t="shared" si="30"/>
        <v>43</v>
      </c>
      <c r="P107">
        <f t="shared" si="31"/>
        <v>520</v>
      </c>
      <c r="Q107" t="e">
        <f t="shared" si="32"/>
        <v>#N/A</v>
      </c>
      <c r="R107" t="e">
        <f t="shared" si="33"/>
        <v>#N/A</v>
      </c>
      <c r="S107" t="e">
        <f t="shared" si="34"/>
        <v>#N/A</v>
      </c>
      <c r="T107" t="str">
        <f>VLOOKUP(C107,Codigos!$I$2:$I$213,1,FALSE)</f>
        <v>0610</v>
      </c>
      <c r="U107" t="str">
        <f>VLOOKUP(C107,Albergues!B$4:B$75,1,FALSE)</f>
        <v>0610</v>
      </c>
      <c r="V107" t="str">
        <f>VLOOKUP(C107,VMVDU!B$3:B$74,1,FALSE)</f>
        <v>0610</v>
      </c>
      <c r="W107" t="str">
        <f>VLOOKUP(C107,AsistenciaAlimentaria!B$2:B$43,1,FALSE)</f>
        <v>0610</v>
      </c>
      <c r="X107" t="e">
        <f>VLOOKUP(C107,Institituciones!$B$2:$B$27,1,FALSE)</f>
        <v>#N/A</v>
      </c>
      <c r="Y107" t="e">
        <f>VLOOKUP(C107,'[2]Municipalidades más Afectadas ('!$D$2:$D$44,1,FALSE)</f>
        <v>#N/A</v>
      </c>
      <c r="Z107">
        <f t="shared" si="35"/>
        <v>0</v>
      </c>
    </row>
    <row r="108" spans="1:26">
      <c r="A108" t="str">
        <f t="shared" si="18"/>
        <v>SAN SALVADOR</v>
      </c>
      <c r="B108" s="13" t="s">
        <v>177</v>
      </c>
      <c r="C108" s="12" t="s">
        <v>443</v>
      </c>
      <c r="D108">
        <f t="shared" si="19"/>
        <v>1</v>
      </c>
      <c r="E108">
        <f t="shared" si="20"/>
        <v>0</v>
      </c>
      <c r="F108">
        <f t="shared" si="21"/>
        <v>0</v>
      </c>
      <c r="G108">
        <f t="shared" si="22"/>
        <v>22</v>
      </c>
      <c r="H108">
        <f t="shared" si="23"/>
        <v>22</v>
      </c>
      <c r="I108">
        <f t="shared" si="24"/>
        <v>1</v>
      </c>
      <c r="J108">
        <f t="shared" si="25"/>
        <v>0</v>
      </c>
      <c r="K108">
        <f t="shared" si="26"/>
        <v>0</v>
      </c>
      <c r="L108">
        <f t="shared" si="27"/>
        <v>22</v>
      </c>
      <c r="M108">
        <f t="shared" si="28"/>
        <v>22</v>
      </c>
      <c r="N108" t="e">
        <f t="shared" si="29"/>
        <v>#N/A</v>
      </c>
      <c r="O108" t="e">
        <f t="shared" si="30"/>
        <v>#N/A</v>
      </c>
      <c r="P108" t="e">
        <f t="shared" si="31"/>
        <v>#N/A</v>
      </c>
      <c r="Q108" t="e">
        <f t="shared" si="32"/>
        <v>#N/A</v>
      </c>
      <c r="R108" t="e">
        <f t="shared" si="33"/>
        <v>#N/A</v>
      </c>
      <c r="S108" t="e">
        <f t="shared" si="34"/>
        <v>#N/A</v>
      </c>
      <c r="T108" t="str">
        <f>VLOOKUP(C108,Codigos!$I$2:$I$213,1,FALSE)</f>
        <v>0611</v>
      </c>
      <c r="U108" t="str">
        <f>VLOOKUP(C108,Albergues!B$4:B$75,1,FALSE)</f>
        <v>0611</v>
      </c>
      <c r="V108" t="str">
        <f>VLOOKUP(C108,VMVDU!B$3:B$74,1,FALSE)</f>
        <v>0611</v>
      </c>
      <c r="W108" t="e">
        <f>VLOOKUP(C108,AsistenciaAlimentaria!B$2:B$43,1,FALSE)</f>
        <v>#N/A</v>
      </c>
      <c r="X108" t="e">
        <f>VLOOKUP(C108,Institituciones!$B$2:$B$27,1,FALSE)</f>
        <v>#N/A</v>
      </c>
      <c r="Y108" t="e">
        <f>VLOOKUP(C108,'[2]Municipalidades más Afectadas ('!$D$2:$D$44,1,FALSE)</f>
        <v>#N/A</v>
      </c>
      <c r="Z108">
        <f t="shared" si="35"/>
        <v>0</v>
      </c>
    </row>
    <row r="109" spans="1:26">
      <c r="A109" t="str">
        <f t="shared" si="18"/>
        <v>SAN SALVADOR</v>
      </c>
      <c r="B109" s="13" t="s">
        <v>178</v>
      </c>
      <c r="C109" s="12" t="s">
        <v>444</v>
      </c>
      <c r="D109" t="e">
        <f t="shared" si="19"/>
        <v>#N/A</v>
      </c>
      <c r="E109" t="e">
        <f t="shared" si="20"/>
        <v>#N/A</v>
      </c>
      <c r="F109" t="e">
        <f t="shared" si="21"/>
        <v>#N/A</v>
      </c>
      <c r="G109" t="e">
        <f t="shared" si="22"/>
        <v>#N/A</v>
      </c>
      <c r="H109" t="e">
        <f t="shared" si="23"/>
        <v>#N/A</v>
      </c>
      <c r="I109" t="e">
        <f t="shared" si="24"/>
        <v>#N/A</v>
      </c>
      <c r="J109" t="e">
        <f t="shared" si="25"/>
        <v>#N/A</v>
      </c>
      <c r="K109" t="e">
        <f t="shared" si="26"/>
        <v>#N/A</v>
      </c>
      <c r="L109" t="e">
        <f t="shared" si="27"/>
        <v>#N/A</v>
      </c>
      <c r="M109" t="e">
        <f t="shared" si="28"/>
        <v>#N/A</v>
      </c>
      <c r="N109" t="e">
        <f t="shared" si="29"/>
        <v>#N/A</v>
      </c>
      <c r="O109" t="e">
        <f t="shared" si="30"/>
        <v>#N/A</v>
      </c>
      <c r="P109" t="e">
        <f t="shared" si="31"/>
        <v>#N/A</v>
      </c>
      <c r="Q109" t="e">
        <f t="shared" si="32"/>
        <v>#N/A</v>
      </c>
      <c r="R109" t="e">
        <f t="shared" si="33"/>
        <v>#N/A</v>
      </c>
      <c r="S109" t="e">
        <f t="shared" si="34"/>
        <v>#N/A</v>
      </c>
      <c r="T109" t="e">
        <f>VLOOKUP(C109,Codigos!$I$2:$I$213,1,FALSE)</f>
        <v>#N/A</v>
      </c>
      <c r="U109" t="e">
        <f>VLOOKUP(C109,Albergues!B$4:B$75,1,FALSE)</f>
        <v>#N/A</v>
      </c>
      <c r="V109" t="e">
        <f>VLOOKUP(C109,VMVDU!B$3:B$74,1,FALSE)</f>
        <v>#N/A</v>
      </c>
      <c r="W109" t="e">
        <f>VLOOKUP(C109,AsistenciaAlimentaria!B$2:B$43,1,FALSE)</f>
        <v>#N/A</v>
      </c>
      <c r="X109" t="e">
        <f>VLOOKUP(C109,Institituciones!$B$2:$B$27,1,FALSE)</f>
        <v>#N/A</v>
      </c>
      <c r="Y109" t="e">
        <f>VLOOKUP(C109,'[2]Municipalidades más Afectadas ('!$D$2:$D$44,1,FALSE)</f>
        <v>#N/A</v>
      </c>
      <c r="Z109" t="e">
        <f t="shared" si="35"/>
        <v>#N/A</v>
      </c>
    </row>
    <row r="110" spans="1:26">
      <c r="A110" t="str">
        <f t="shared" si="18"/>
        <v>SAN SALVADOR</v>
      </c>
      <c r="B110" s="13" t="s">
        <v>179</v>
      </c>
      <c r="C110" s="12" t="s">
        <v>445</v>
      </c>
      <c r="D110">
        <f t="shared" si="19"/>
        <v>4</v>
      </c>
      <c r="E110">
        <f t="shared" si="20"/>
        <v>1</v>
      </c>
      <c r="F110">
        <f t="shared" si="21"/>
        <v>1</v>
      </c>
      <c r="G110">
        <f t="shared" si="22"/>
        <v>8</v>
      </c>
      <c r="H110">
        <f t="shared" si="23"/>
        <v>9</v>
      </c>
      <c r="I110">
        <f t="shared" si="24"/>
        <v>4</v>
      </c>
      <c r="J110">
        <f t="shared" si="25"/>
        <v>1</v>
      </c>
      <c r="K110">
        <f t="shared" si="26"/>
        <v>1</v>
      </c>
      <c r="L110">
        <f t="shared" si="27"/>
        <v>8</v>
      </c>
      <c r="M110">
        <f t="shared" si="28"/>
        <v>9</v>
      </c>
      <c r="N110" t="e">
        <f t="shared" si="29"/>
        <v>#N/A</v>
      </c>
      <c r="O110" t="e">
        <f t="shared" si="30"/>
        <v>#N/A</v>
      </c>
      <c r="P110" t="e">
        <f t="shared" si="31"/>
        <v>#N/A</v>
      </c>
      <c r="Q110" t="e">
        <f t="shared" si="32"/>
        <v>#N/A</v>
      </c>
      <c r="R110" t="e">
        <f t="shared" si="33"/>
        <v>#N/A</v>
      </c>
      <c r="S110" t="e">
        <f t="shared" si="34"/>
        <v>#N/A</v>
      </c>
      <c r="T110" t="str">
        <f>VLOOKUP(C110,Codigos!$I$2:$I$213,1,FALSE)</f>
        <v>0613</v>
      </c>
      <c r="U110" t="str">
        <f>VLOOKUP(C110,Albergues!B$4:B$75,1,FALSE)</f>
        <v>0613</v>
      </c>
      <c r="V110" t="str">
        <f>VLOOKUP(C110,VMVDU!B$3:B$74,1,FALSE)</f>
        <v>0613</v>
      </c>
      <c r="W110" t="e">
        <f>VLOOKUP(C110,AsistenciaAlimentaria!B$2:B$43,1,FALSE)</f>
        <v>#N/A</v>
      </c>
      <c r="X110" t="e">
        <f>VLOOKUP(C110,Institituciones!$B$2:$B$27,1,FALSE)</f>
        <v>#N/A</v>
      </c>
      <c r="Y110" t="e">
        <f>VLOOKUP(C110,'[2]Municipalidades más Afectadas ('!$D$2:$D$44,1,FALSE)</f>
        <v>#N/A</v>
      </c>
      <c r="Z110">
        <f t="shared" si="35"/>
        <v>0</v>
      </c>
    </row>
    <row r="111" spans="1:26">
      <c r="A111" t="str">
        <f t="shared" si="18"/>
        <v>SAN SALVADOR</v>
      </c>
      <c r="B111" s="13" t="s">
        <v>70</v>
      </c>
      <c r="C111" s="12" t="s">
        <v>446</v>
      </c>
      <c r="D111">
        <f t="shared" si="19"/>
        <v>1</v>
      </c>
      <c r="E111">
        <f t="shared" si="20"/>
        <v>8</v>
      </c>
      <c r="F111">
        <f t="shared" si="21"/>
        <v>0</v>
      </c>
      <c r="G111">
        <f t="shared" si="22"/>
        <v>0</v>
      </c>
      <c r="H111">
        <f t="shared" si="23"/>
        <v>0</v>
      </c>
      <c r="I111">
        <f t="shared" si="24"/>
        <v>1</v>
      </c>
      <c r="J111">
        <f t="shared" si="25"/>
        <v>8</v>
      </c>
      <c r="K111">
        <f t="shared" si="26"/>
        <v>0</v>
      </c>
      <c r="L111">
        <f t="shared" si="27"/>
        <v>0</v>
      </c>
      <c r="M111">
        <f t="shared" si="28"/>
        <v>0</v>
      </c>
      <c r="N111" t="e">
        <f t="shared" si="29"/>
        <v>#N/A</v>
      </c>
      <c r="O111" t="e">
        <f t="shared" si="30"/>
        <v>#N/A</v>
      </c>
      <c r="P111" t="e">
        <f t="shared" si="31"/>
        <v>#N/A</v>
      </c>
      <c r="Q111" t="e">
        <f t="shared" si="32"/>
        <v>#N/A</v>
      </c>
      <c r="R111" t="e">
        <f t="shared" si="33"/>
        <v>#N/A</v>
      </c>
      <c r="S111" t="e">
        <f t="shared" si="34"/>
        <v>#N/A</v>
      </c>
      <c r="T111" t="str">
        <f>VLOOKUP(C111,Codigos!$I$2:$I$213,1,FALSE)</f>
        <v>0614</v>
      </c>
      <c r="U111" t="str">
        <f>VLOOKUP(C111,Albergues!B$4:B$75,1,FALSE)</f>
        <v>0614</v>
      </c>
      <c r="V111" t="str">
        <f>VLOOKUP(C111,VMVDU!B$3:B$74,1,FALSE)</f>
        <v>0614</v>
      </c>
      <c r="W111" t="e">
        <f>VLOOKUP(C111,AsistenciaAlimentaria!B$2:B$43,1,FALSE)</f>
        <v>#N/A</v>
      </c>
      <c r="X111" t="e">
        <f>VLOOKUP(C111,Institituciones!$B$2:$B$27,1,FALSE)</f>
        <v>#N/A</v>
      </c>
      <c r="Y111" t="e">
        <f>VLOOKUP(C111,'[2]Municipalidades más Afectadas ('!$D$2:$D$44,1,FALSE)</f>
        <v>#N/A</v>
      </c>
      <c r="Z111">
        <f t="shared" si="35"/>
        <v>0</v>
      </c>
    </row>
    <row r="112" spans="1:26">
      <c r="A112" t="str">
        <f t="shared" si="18"/>
        <v>SAN SALVADOR</v>
      </c>
      <c r="B112" s="13" t="s">
        <v>180</v>
      </c>
      <c r="C112" s="12" t="s">
        <v>447</v>
      </c>
      <c r="D112" t="e">
        <f t="shared" si="19"/>
        <v>#N/A</v>
      </c>
      <c r="E112" t="e">
        <f t="shared" si="20"/>
        <v>#N/A</v>
      </c>
      <c r="F112" t="e">
        <f t="shared" si="21"/>
        <v>#N/A</v>
      </c>
      <c r="G112" t="e">
        <f t="shared" si="22"/>
        <v>#N/A</v>
      </c>
      <c r="H112" t="e">
        <f t="shared" si="23"/>
        <v>#N/A</v>
      </c>
      <c r="I112" t="e">
        <f t="shared" si="24"/>
        <v>#N/A</v>
      </c>
      <c r="J112" t="e">
        <f t="shared" si="25"/>
        <v>#N/A</v>
      </c>
      <c r="K112" t="e">
        <f t="shared" si="26"/>
        <v>#N/A</v>
      </c>
      <c r="L112" t="e">
        <f t="shared" si="27"/>
        <v>#N/A</v>
      </c>
      <c r="M112" t="e">
        <f t="shared" si="28"/>
        <v>#N/A</v>
      </c>
      <c r="N112">
        <f t="shared" si="29"/>
        <v>5</v>
      </c>
      <c r="O112">
        <f t="shared" si="30"/>
        <v>1</v>
      </c>
      <c r="P112">
        <f t="shared" si="31"/>
        <v>5</v>
      </c>
      <c r="Q112" t="e">
        <f t="shared" si="32"/>
        <v>#N/A</v>
      </c>
      <c r="R112" t="e">
        <f t="shared" si="33"/>
        <v>#N/A</v>
      </c>
      <c r="S112" t="e">
        <f t="shared" si="34"/>
        <v>#N/A</v>
      </c>
      <c r="T112" t="str">
        <f>VLOOKUP(C112,Codigos!$I$2:$I$213,1,FALSE)</f>
        <v>0615</v>
      </c>
      <c r="U112" t="e">
        <f>VLOOKUP(C112,Albergues!B$4:B$75,1,FALSE)</f>
        <v>#N/A</v>
      </c>
      <c r="V112" t="e">
        <f>VLOOKUP(C112,VMVDU!B$3:B$74,1,FALSE)</f>
        <v>#N/A</v>
      </c>
      <c r="W112" t="str">
        <f>VLOOKUP(C112,AsistenciaAlimentaria!B$2:B$43,1,FALSE)</f>
        <v>0615</v>
      </c>
      <c r="X112" t="e">
        <f>VLOOKUP(C112,Institituciones!$B$2:$B$27,1,FALSE)</f>
        <v>#N/A</v>
      </c>
      <c r="Y112" t="e">
        <f>VLOOKUP(C112,'[2]Municipalidades más Afectadas ('!$D$2:$D$44,1,FALSE)</f>
        <v>#N/A</v>
      </c>
      <c r="Z112" t="e">
        <f t="shared" si="35"/>
        <v>#N/A</v>
      </c>
    </row>
    <row r="113" spans="1:26">
      <c r="A113" t="str">
        <f t="shared" si="18"/>
        <v>SAN SALVADOR</v>
      </c>
      <c r="B113" s="13" t="s">
        <v>181</v>
      </c>
      <c r="C113" s="12" t="s">
        <v>448</v>
      </c>
      <c r="D113">
        <f t="shared" si="19"/>
        <v>10</v>
      </c>
      <c r="E113">
        <f t="shared" si="20"/>
        <v>2</v>
      </c>
      <c r="F113">
        <f t="shared" si="21"/>
        <v>1</v>
      </c>
      <c r="G113">
        <f t="shared" si="22"/>
        <v>24</v>
      </c>
      <c r="H113">
        <f t="shared" si="23"/>
        <v>25</v>
      </c>
      <c r="I113">
        <f t="shared" si="24"/>
        <v>10</v>
      </c>
      <c r="J113">
        <f t="shared" si="25"/>
        <v>2</v>
      </c>
      <c r="K113">
        <f t="shared" si="26"/>
        <v>1</v>
      </c>
      <c r="L113">
        <f t="shared" si="27"/>
        <v>24</v>
      </c>
      <c r="M113">
        <f t="shared" si="28"/>
        <v>25</v>
      </c>
      <c r="N113">
        <f t="shared" si="29"/>
        <v>1</v>
      </c>
      <c r="O113">
        <f t="shared" si="30"/>
        <v>10</v>
      </c>
      <c r="P113">
        <f t="shared" si="31"/>
        <v>0</v>
      </c>
      <c r="Q113" t="e">
        <f t="shared" si="32"/>
        <v>#N/A</v>
      </c>
      <c r="R113" t="e">
        <f t="shared" si="33"/>
        <v>#N/A</v>
      </c>
      <c r="S113" t="e">
        <f t="shared" si="34"/>
        <v>#N/A</v>
      </c>
      <c r="T113" t="str">
        <f>VLOOKUP(C113,Codigos!$I$2:$I$213,1,FALSE)</f>
        <v>0616</v>
      </c>
      <c r="U113" t="str">
        <f>VLOOKUP(C113,Albergues!B$4:B$75,1,FALSE)</f>
        <v>0616</v>
      </c>
      <c r="V113" t="str">
        <f>VLOOKUP(C113,VMVDU!B$3:B$74,1,FALSE)</f>
        <v>0616</v>
      </c>
      <c r="W113" t="str">
        <f>VLOOKUP(C113,AsistenciaAlimentaria!B$2:B$43,1,FALSE)</f>
        <v>0616</v>
      </c>
      <c r="X113" t="e">
        <f>VLOOKUP(C113,Institituciones!$B$2:$B$27,1,FALSE)</f>
        <v>#N/A</v>
      </c>
      <c r="Y113" t="e">
        <f>VLOOKUP(C113,'[2]Municipalidades más Afectadas ('!$D$2:$D$44,1,FALSE)</f>
        <v>#N/A</v>
      </c>
      <c r="Z113">
        <f t="shared" si="35"/>
        <v>0</v>
      </c>
    </row>
    <row r="114" spans="1:26">
      <c r="A114" t="str">
        <f t="shared" si="18"/>
        <v>SAN SALVADOR</v>
      </c>
      <c r="B114" s="13" t="s">
        <v>182</v>
      </c>
      <c r="C114" s="12" t="s">
        <v>449</v>
      </c>
      <c r="D114" t="e">
        <f t="shared" si="19"/>
        <v>#N/A</v>
      </c>
      <c r="E114" t="e">
        <f t="shared" si="20"/>
        <v>#N/A</v>
      </c>
      <c r="F114" t="e">
        <f t="shared" si="21"/>
        <v>#N/A</v>
      </c>
      <c r="G114" t="e">
        <f t="shared" si="22"/>
        <v>#N/A</v>
      </c>
      <c r="H114" t="e">
        <f t="shared" si="23"/>
        <v>#N/A</v>
      </c>
      <c r="I114" t="e">
        <f t="shared" si="24"/>
        <v>#N/A</v>
      </c>
      <c r="J114" t="e">
        <f t="shared" si="25"/>
        <v>#N/A</v>
      </c>
      <c r="K114" t="e">
        <f t="shared" si="26"/>
        <v>#N/A</v>
      </c>
      <c r="L114" t="e">
        <f t="shared" si="27"/>
        <v>#N/A</v>
      </c>
      <c r="M114" t="e">
        <f t="shared" si="28"/>
        <v>#N/A</v>
      </c>
      <c r="N114" t="e">
        <f t="shared" si="29"/>
        <v>#N/A</v>
      </c>
      <c r="O114" t="e">
        <f t="shared" si="30"/>
        <v>#N/A</v>
      </c>
      <c r="P114" t="e">
        <f t="shared" si="31"/>
        <v>#N/A</v>
      </c>
      <c r="Q114" t="e">
        <f t="shared" si="32"/>
        <v>#N/A</v>
      </c>
      <c r="R114" t="e">
        <f t="shared" si="33"/>
        <v>#N/A</v>
      </c>
      <c r="S114" t="e">
        <f t="shared" si="34"/>
        <v>#N/A</v>
      </c>
      <c r="T114" t="e">
        <f>VLOOKUP(C114,Codigos!$I$2:$I$213,1,FALSE)</f>
        <v>#N/A</v>
      </c>
      <c r="U114" t="e">
        <f>VLOOKUP(C114,Albergues!B$4:B$75,1,FALSE)</f>
        <v>#N/A</v>
      </c>
      <c r="V114" t="e">
        <f>VLOOKUP(C114,VMVDU!B$3:B$74,1,FALSE)</f>
        <v>#N/A</v>
      </c>
      <c r="W114" t="e">
        <f>VLOOKUP(C114,AsistenciaAlimentaria!B$2:B$43,1,FALSE)</f>
        <v>#N/A</v>
      </c>
      <c r="X114" t="e">
        <f>VLOOKUP(C114,Institituciones!$B$2:$B$27,1,FALSE)</f>
        <v>#N/A</v>
      </c>
      <c r="Y114" t="e">
        <f>VLOOKUP(C114,'[2]Municipalidades más Afectadas ('!$D$2:$D$44,1,FALSE)</f>
        <v>#N/A</v>
      </c>
      <c r="Z114" t="e">
        <f t="shared" si="35"/>
        <v>#N/A</v>
      </c>
    </row>
    <row r="115" spans="1:26">
      <c r="A115" t="str">
        <f t="shared" si="18"/>
        <v>SAN SALVADOR</v>
      </c>
      <c r="B115" s="13" t="s">
        <v>183</v>
      </c>
      <c r="C115" s="12" t="s">
        <v>450</v>
      </c>
      <c r="D115" t="e">
        <f t="shared" si="19"/>
        <v>#N/A</v>
      </c>
      <c r="E115" t="e">
        <f t="shared" si="20"/>
        <v>#N/A</v>
      </c>
      <c r="F115" t="e">
        <f t="shared" si="21"/>
        <v>#N/A</v>
      </c>
      <c r="G115" t="e">
        <f t="shared" si="22"/>
        <v>#N/A</v>
      </c>
      <c r="H115" t="e">
        <f t="shared" si="23"/>
        <v>#N/A</v>
      </c>
      <c r="I115" t="e">
        <f t="shared" si="24"/>
        <v>#N/A</v>
      </c>
      <c r="J115" t="e">
        <f t="shared" si="25"/>
        <v>#N/A</v>
      </c>
      <c r="K115" t="e">
        <f t="shared" si="26"/>
        <v>#N/A</v>
      </c>
      <c r="L115" t="e">
        <f t="shared" si="27"/>
        <v>#N/A</v>
      </c>
      <c r="M115" t="e">
        <f t="shared" si="28"/>
        <v>#N/A</v>
      </c>
      <c r="N115" t="e">
        <f t="shared" si="29"/>
        <v>#N/A</v>
      </c>
      <c r="O115" t="e">
        <f t="shared" si="30"/>
        <v>#N/A</v>
      </c>
      <c r="P115" t="e">
        <f t="shared" si="31"/>
        <v>#N/A</v>
      </c>
      <c r="Q115" t="e">
        <f t="shared" si="32"/>
        <v>#N/A</v>
      </c>
      <c r="R115" t="e">
        <f t="shared" si="33"/>
        <v>#N/A</v>
      </c>
      <c r="S115" t="e">
        <f t="shared" si="34"/>
        <v>#N/A</v>
      </c>
      <c r="T115" t="e">
        <f>VLOOKUP(C115,Codigos!$I$2:$I$213,1,FALSE)</f>
        <v>#N/A</v>
      </c>
      <c r="U115" t="e">
        <f>VLOOKUP(C115,Albergues!B$4:B$75,1,FALSE)</f>
        <v>#N/A</v>
      </c>
      <c r="V115" t="e">
        <f>VLOOKUP(C115,VMVDU!B$3:B$74,1,FALSE)</f>
        <v>#N/A</v>
      </c>
      <c r="W115" t="e">
        <f>VLOOKUP(C115,AsistenciaAlimentaria!B$2:B$43,1,FALSE)</f>
        <v>#N/A</v>
      </c>
      <c r="X115" t="e">
        <f>VLOOKUP(C115,Institituciones!$B$2:$B$27,1,FALSE)</f>
        <v>#N/A</v>
      </c>
      <c r="Y115" t="e">
        <f>VLOOKUP(C115,'[2]Municipalidades más Afectadas ('!$D$2:$D$44,1,FALSE)</f>
        <v>#N/A</v>
      </c>
      <c r="Z115" t="e">
        <f t="shared" si="35"/>
        <v>#N/A</v>
      </c>
    </row>
    <row r="116" spans="1:26">
      <c r="A116" t="str">
        <f t="shared" si="18"/>
        <v>SAN SALVADOR</v>
      </c>
      <c r="B116" s="13" t="s">
        <v>184</v>
      </c>
      <c r="C116" s="12" t="s">
        <v>451</v>
      </c>
      <c r="D116">
        <f t="shared" si="19"/>
        <v>4</v>
      </c>
      <c r="E116">
        <f t="shared" si="20"/>
        <v>0</v>
      </c>
      <c r="F116">
        <f t="shared" si="21"/>
        <v>1</v>
      </c>
      <c r="G116">
        <f t="shared" si="22"/>
        <v>29</v>
      </c>
      <c r="H116">
        <f t="shared" si="23"/>
        <v>30</v>
      </c>
      <c r="I116">
        <f t="shared" si="24"/>
        <v>4</v>
      </c>
      <c r="J116">
        <f t="shared" si="25"/>
        <v>0</v>
      </c>
      <c r="K116">
        <f t="shared" si="26"/>
        <v>10</v>
      </c>
      <c r="L116">
        <f t="shared" si="27"/>
        <v>20</v>
      </c>
      <c r="M116">
        <f t="shared" si="28"/>
        <v>30</v>
      </c>
      <c r="N116" t="e">
        <f t="shared" si="29"/>
        <v>#N/A</v>
      </c>
      <c r="O116" t="e">
        <f t="shared" si="30"/>
        <v>#N/A</v>
      </c>
      <c r="P116" t="e">
        <f t="shared" si="31"/>
        <v>#N/A</v>
      </c>
      <c r="Q116" t="e">
        <f t="shared" si="32"/>
        <v>#N/A</v>
      </c>
      <c r="R116" t="e">
        <f t="shared" si="33"/>
        <v>#N/A</v>
      </c>
      <c r="S116" t="e">
        <f t="shared" si="34"/>
        <v>#N/A</v>
      </c>
      <c r="T116" t="str">
        <f>VLOOKUP(C116,Codigos!$I$2:$I$213,1,FALSE)</f>
        <v>0619</v>
      </c>
      <c r="U116" t="str">
        <f>VLOOKUP(C116,Albergues!B$4:B$75,1,FALSE)</f>
        <v>0619</v>
      </c>
      <c r="V116" t="str">
        <f>VLOOKUP(C116,VMVDU!B$3:B$74,1,FALSE)</f>
        <v>0619</v>
      </c>
      <c r="W116" t="e">
        <f>VLOOKUP(C116,AsistenciaAlimentaria!B$2:B$43,1,FALSE)</f>
        <v>#N/A</v>
      </c>
      <c r="X116" t="e">
        <f>VLOOKUP(C116,Institituciones!$B$2:$B$27,1,FALSE)</f>
        <v>#N/A</v>
      </c>
      <c r="Y116" t="e">
        <f>VLOOKUP(C116,'[2]Municipalidades más Afectadas ('!$D$2:$D$44,1,FALSE)</f>
        <v>#N/A</v>
      </c>
      <c r="Z116">
        <f t="shared" si="35"/>
        <v>0</v>
      </c>
    </row>
    <row r="117" spans="1:26">
      <c r="A117" t="str">
        <f t="shared" si="18"/>
        <v>CUSCATLAN</v>
      </c>
      <c r="B117" s="13" t="s">
        <v>185</v>
      </c>
      <c r="C117" s="12" t="s">
        <v>452</v>
      </c>
      <c r="D117" t="e">
        <f t="shared" si="19"/>
        <v>#N/A</v>
      </c>
      <c r="E117" t="e">
        <f t="shared" si="20"/>
        <v>#N/A</v>
      </c>
      <c r="F117" t="e">
        <f t="shared" si="21"/>
        <v>#N/A</v>
      </c>
      <c r="G117" t="e">
        <f t="shared" si="22"/>
        <v>#N/A</v>
      </c>
      <c r="H117" t="e">
        <f t="shared" si="23"/>
        <v>#N/A</v>
      </c>
      <c r="I117" t="e">
        <f t="shared" si="24"/>
        <v>#N/A</v>
      </c>
      <c r="J117" t="e">
        <f t="shared" si="25"/>
        <v>#N/A</v>
      </c>
      <c r="K117" t="e">
        <f t="shared" si="26"/>
        <v>#N/A</v>
      </c>
      <c r="L117" t="e">
        <f t="shared" si="27"/>
        <v>#N/A</v>
      </c>
      <c r="M117" t="e">
        <f t="shared" si="28"/>
        <v>#N/A</v>
      </c>
      <c r="N117" t="e">
        <f t="shared" si="29"/>
        <v>#N/A</v>
      </c>
      <c r="O117" t="e">
        <f t="shared" si="30"/>
        <v>#N/A</v>
      </c>
      <c r="P117" t="e">
        <f t="shared" si="31"/>
        <v>#N/A</v>
      </c>
      <c r="Q117" t="e">
        <f t="shared" si="32"/>
        <v>#N/A</v>
      </c>
      <c r="R117" t="e">
        <f t="shared" si="33"/>
        <v>#N/A</v>
      </c>
      <c r="S117" t="e">
        <f t="shared" si="34"/>
        <v>#N/A</v>
      </c>
      <c r="T117" t="e">
        <f>VLOOKUP(C117,Codigos!$I$2:$I$213,1,FALSE)</f>
        <v>#N/A</v>
      </c>
      <c r="U117" t="e">
        <f>VLOOKUP(C117,Albergues!B$4:B$75,1,FALSE)</f>
        <v>#N/A</v>
      </c>
      <c r="V117" t="e">
        <f>VLOOKUP(C117,VMVDU!B$3:B$74,1,FALSE)</f>
        <v>#N/A</v>
      </c>
      <c r="W117" t="e">
        <f>VLOOKUP(C117,AsistenciaAlimentaria!B$2:B$43,1,FALSE)</f>
        <v>#N/A</v>
      </c>
      <c r="X117" t="e">
        <f>VLOOKUP(C117,Institituciones!$B$2:$B$27,1,FALSE)</f>
        <v>#N/A</v>
      </c>
      <c r="Y117" t="e">
        <f>VLOOKUP(C117,'[2]Municipalidades más Afectadas ('!$D$2:$D$44,1,FALSE)</f>
        <v>#N/A</v>
      </c>
      <c r="Z117" t="e">
        <f t="shared" si="35"/>
        <v>#N/A</v>
      </c>
    </row>
    <row r="118" spans="1:26">
      <c r="A118" t="str">
        <f t="shared" si="18"/>
        <v>CUSCATLAN</v>
      </c>
      <c r="B118" s="13" t="s">
        <v>186</v>
      </c>
      <c r="C118" s="12" t="s">
        <v>453</v>
      </c>
      <c r="D118" t="e">
        <f t="shared" si="19"/>
        <v>#N/A</v>
      </c>
      <c r="E118" t="e">
        <f t="shared" si="20"/>
        <v>#N/A</v>
      </c>
      <c r="F118" t="e">
        <f t="shared" si="21"/>
        <v>#N/A</v>
      </c>
      <c r="G118" t="e">
        <f t="shared" si="22"/>
        <v>#N/A</v>
      </c>
      <c r="H118" t="e">
        <f t="shared" si="23"/>
        <v>#N/A</v>
      </c>
      <c r="I118" t="e">
        <f t="shared" si="24"/>
        <v>#N/A</v>
      </c>
      <c r="J118" t="e">
        <f t="shared" si="25"/>
        <v>#N/A</v>
      </c>
      <c r="K118" t="e">
        <f t="shared" si="26"/>
        <v>#N/A</v>
      </c>
      <c r="L118" t="e">
        <f t="shared" si="27"/>
        <v>#N/A</v>
      </c>
      <c r="M118" t="e">
        <f t="shared" si="28"/>
        <v>#N/A</v>
      </c>
      <c r="N118">
        <f t="shared" si="29"/>
        <v>1</v>
      </c>
      <c r="O118">
        <f t="shared" si="30"/>
        <v>0</v>
      </c>
      <c r="P118">
        <f t="shared" si="31"/>
        <v>18</v>
      </c>
      <c r="Q118" t="e">
        <f t="shared" si="32"/>
        <v>#N/A</v>
      </c>
      <c r="R118" t="e">
        <f t="shared" si="33"/>
        <v>#N/A</v>
      </c>
      <c r="S118" t="e">
        <f t="shared" si="34"/>
        <v>#N/A</v>
      </c>
      <c r="T118" t="str">
        <f>VLOOKUP(C118,Codigos!$I$2:$I$213,1,FALSE)</f>
        <v>0702</v>
      </c>
      <c r="U118" t="e">
        <f>VLOOKUP(C118,Albergues!B$4:B$75,1,FALSE)</f>
        <v>#N/A</v>
      </c>
      <c r="V118" t="e">
        <f>VLOOKUP(C118,VMVDU!B$3:B$74,1,FALSE)</f>
        <v>#N/A</v>
      </c>
      <c r="W118" t="str">
        <f>VLOOKUP(C118,AsistenciaAlimentaria!B$2:B$43,1,FALSE)</f>
        <v>0702</v>
      </c>
      <c r="X118" t="e">
        <f>VLOOKUP(C118,Institituciones!$B$2:$B$27,1,FALSE)</f>
        <v>#N/A</v>
      </c>
      <c r="Y118" t="str">
        <f>VLOOKUP(C118,'[2]Municipalidades más Afectadas ('!$D$2:$D$44,1,FALSE)</f>
        <v>0702</v>
      </c>
      <c r="Z118" t="e">
        <f t="shared" si="35"/>
        <v>#N/A</v>
      </c>
    </row>
    <row r="119" spans="1:26">
      <c r="A119" t="str">
        <f t="shared" si="18"/>
        <v>CUSCATLAN</v>
      </c>
      <c r="B119" s="13" t="s">
        <v>187</v>
      </c>
      <c r="C119" s="12" t="s">
        <v>454</v>
      </c>
      <c r="D119">
        <f t="shared" si="19"/>
        <v>3</v>
      </c>
      <c r="E119">
        <f t="shared" si="20"/>
        <v>0</v>
      </c>
      <c r="F119">
        <f t="shared" si="21"/>
        <v>0</v>
      </c>
      <c r="G119">
        <f t="shared" si="22"/>
        <v>24</v>
      </c>
      <c r="H119">
        <f t="shared" si="23"/>
        <v>24</v>
      </c>
      <c r="I119">
        <f t="shared" si="24"/>
        <v>3</v>
      </c>
      <c r="J119">
        <f t="shared" si="25"/>
        <v>0</v>
      </c>
      <c r="K119">
        <f t="shared" si="26"/>
        <v>0</v>
      </c>
      <c r="L119">
        <f t="shared" si="27"/>
        <v>24</v>
      </c>
      <c r="M119">
        <f t="shared" si="28"/>
        <v>24</v>
      </c>
      <c r="N119">
        <f t="shared" si="29"/>
        <v>4</v>
      </c>
      <c r="O119">
        <f t="shared" si="30"/>
        <v>1</v>
      </c>
      <c r="P119">
        <f t="shared" si="31"/>
        <v>11</v>
      </c>
      <c r="Q119" t="e">
        <f t="shared" si="32"/>
        <v>#N/A</v>
      </c>
      <c r="R119" t="e">
        <f t="shared" si="33"/>
        <v>#N/A</v>
      </c>
      <c r="S119" t="e">
        <f t="shared" si="34"/>
        <v>#N/A</v>
      </c>
      <c r="T119" t="str">
        <f>VLOOKUP(C119,Codigos!$I$2:$I$213,1,FALSE)</f>
        <v>0703</v>
      </c>
      <c r="U119" t="str">
        <f>VLOOKUP(C119,Albergues!B$4:B$75,1,FALSE)</f>
        <v>0703</v>
      </c>
      <c r="V119" t="str">
        <f>VLOOKUP(C119,VMVDU!B$3:B$74,1,FALSE)</f>
        <v>0703</v>
      </c>
      <c r="W119" t="str">
        <f>VLOOKUP(C119,AsistenciaAlimentaria!B$2:B$43,1,FALSE)</f>
        <v>0703</v>
      </c>
      <c r="X119" t="e">
        <f>VLOOKUP(C119,Institituciones!$B$2:$B$27,1,FALSE)</f>
        <v>#N/A</v>
      </c>
      <c r="Y119" t="str">
        <f>VLOOKUP(C119,'[2]Municipalidades más Afectadas ('!$D$2:$D$44,1,FALSE)</f>
        <v>0703</v>
      </c>
      <c r="Z119">
        <f t="shared" si="35"/>
        <v>0</v>
      </c>
    </row>
    <row r="120" spans="1:26">
      <c r="A120" t="str">
        <f t="shared" si="18"/>
        <v>CUSCATLAN</v>
      </c>
      <c r="B120" s="13" t="s">
        <v>188</v>
      </c>
      <c r="C120" s="12" t="s">
        <v>455</v>
      </c>
      <c r="D120" t="e">
        <f t="shared" si="19"/>
        <v>#N/A</v>
      </c>
      <c r="E120" t="e">
        <f t="shared" si="20"/>
        <v>#N/A</v>
      </c>
      <c r="F120" t="e">
        <f t="shared" si="21"/>
        <v>#N/A</v>
      </c>
      <c r="G120" t="e">
        <f t="shared" si="22"/>
        <v>#N/A</v>
      </c>
      <c r="H120" t="e">
        <f t="shared" si="23"/>
        <v>#N/A</v>
      </c>
      <c r="I120" t="e">
        <f t="shared" si="24"/>
        <v>#N/A</v>
      </c>
      <c r="J120" t="e">
        <f t="shared" si="25"/>
        <v>#N/A</v>
      </c>
      <c r="K120" t="e">
        <f t="shared" si="26"/>
        <v>#N/A</v>
      </c>
      <c r="L120" t="e">
        <f t="shared" si="27"/>
        <v>#N/A</v>
      </c>
      <c r="M120" t="e">
        <f t="shared" si="28"/>
        <v>#N/A</v>
      </c>
      <c r="N120" t="e">
        <f t="shared" si="29"/>
        <v>#N/A</v>
      </c>
      <c r="O120" t="e">
        <f t="shared" si="30"/>
        <v>#N/A</v>
      </c>
      <c r="P120" t="e">
        <f t="shared" si="31"/>
        <v>#N/A</v>
      </c>
      <c r="Q120" t="e">
        <f t="shared" si="32"/>
        <v>#N/A</v>
      </c>
      <c r="R120" t="e">
        <f t="shared" si="33"/>
        <v>#N/A</v>
      </c>
      <c r="S120" t="e">
        <f t="shared" si="34"/>
        <v>#N/A</v>
      </c>
      <c r="T120" t="e">
        <f>VLOOKUP(C120,Codigos!$I$2:$I$213,1,FALSE)</f>
        <v>#N/A</v>
      </c>
      <c r="U120" t="e">
        <f>VLOOKUP(C120,Albergues!B$4:B$75,1,FALSE)</f>
        <v>#N/A</v>
      </c>
      <c r="V120" t="e">
        <f>VLOOKUP(C120,VMVDU!B$3:B$74,1,FALSE)</f>
        <v>#N/A</v>
      </c>
      <c r="W120" t="e">
        <f>VLOOKUP(C120,AsistenciaAlimentaria!B$2:B$43,1,FALSE)</f>
        <v>#N/A</v>
      </c>
      <c r="X120" t="e">
        <f>VLOOKUP(C120,Institituciones!$B$2:$B$27,1,FALSE)</f>
        <v>#N/A</v>
      </c>
      <c r="Y120" t="e">
        <f>VLOOKUP(C120,'[2]Municipalidades más Afectadas ('!$D$2:$D$44,1,FALSE)</f>
        <v>#N/A</v>
      </c>
      <c r="Z120" t="e">
        <f t="shared" si="35"/>
        <v>#N/A</v>
      </c>
    </row>
    <row r="121" spans="1:26">
      <c r="A121" t="str">
        <f t="shared" si="18"/>
        <v>CUSCATLAN</v>
      </c>
      <c r="B121" s="13" t="s">
        <v>189</v>
      </c>
      <c r="C121" s="12" t="s">
        <v>456</v>
      </c>
      <c r="D121" t="e">
        <f t="shared" si="19"/>
        <v>#N/A</v>
      </c>
      <c r="E121" t="e">
        <f t="shared" si="20"/>
        <v>#N/A</v>
      </c>
      <c r="F121" t="e">
        <f t="shared" si="21"/>
        <v>#N/A</v>
      </c>
      <c r="G121" t="e">
        <f t="shared" si="22"/>
        <v>#N/A</v>
      </c>
      <c r="H121" t="e">
        <f t="shared" si="23"/>
        <v>#N/A</v>
      </c>
      <c r="I121" t="e">
        <f t="shared" si="24"/>
        <v>#N/A</v>
      </c>
      <c r="J121" t="e">
        <f t="shared" si="25"/>
        <v>#N/A</v>
      </c>
      <c r="K121" t="e">
        <f t="shared" si="26"/>
        <v>#N/A</v>
      </c>
      <c r="L121" t="e">
        <f t="shared" si="27"/>
        <v>#N/A</v>
      </c>
      <c r="M121" t="e">
        <f t="shared" si="28"/>
        <v>#N/A</v>
      </c>
      <c r="N121" t="e">
        <f t="shared" si="29"/>
        <v>#N/A</v>
      </c>
      <c r="O121" t="e">
        <f t="shared" si="30"/>
        <v>#N/A</v>
      </c>
      <c r="P121" t="e">
        <f t="shared" si="31"/>
        <v>#N/A</v>
      </c>
      <c r="Q121" t="e">
        <f t="shared" si="32"/>
        <v>#N/A</v>
      </c>
      <c r="R121" t="e">
        <f t="shared" si="33"/>
        <v>#N/A</v>
      </c>
      <c r="S121" t="e">
        <f t="shared" si="34"/>
        <v>#N/A</v>
      </c>
      <c r="T121" t="e">
        <f>VLOOKUP(C121,Codigos!$I$2:$I$213,1,FALSE)</f>
        <v>#N/A</v>
      </c>
      <c r="U121" t="e">
        <f>VLOOKUP(C121,Albergues!B$4:B$75,1,FALSE)</f>
        <v>#N/A</v>
      </c>
      <c r="V121" t="e">
        <f>VLOOKUP(C121,VMVDU!B$3:B$74,1,FALSE)</f>
        <v>#N/A</v>
      </c>
      <c r="W121" t="e">
        <f>VLOOKUP(C121,AsistenciaAlimentaria!B$2:B$43,1,FALSE)</f>
        <v>#N/A</v>
      </c>
      <c r="X121" t="e">
        <f>VLOOKUP(C121,Institituciones!$B$2:$B$27,1,FALSE)</f>
        <v>#N/A</v>
      </c>
      <c r="Y121" t="e">
        <f>VLOOKUP(C121,'[2]Municipalidades más Afectadas ('!$D$2:$D$44,1,FALSE)</f>
        <v>#N/A</v>
      </c>
      <c r="Z121" t="e">
        <f t="shared" si="35"/>
        <v>#N/A</v>
      </c>
    </row>
    <row r="122" spans="1:26">
      <c r="A122" t="str">
        <f t="shared" si="18"/>
        <v>CUSCATLAN</v>
      </c>
      <c r="B122" s="13" t="s">
        <v>190</v>
      </c>
      <c r="C122" s="12" t="s">
        <v>457</v>
      </c>
      <c r="D122" t="e">
        <f t="shared" si="19"/>
        <v>#N/A</v>
      </c>
      <c r="E122" t="e">
        <f t="shared" si="20"/>
        <v>#N/A</v>
      </c>
      <c r="F122" t="e">
        <f t="shared" si="21"/>
        <v>#N/A</v>
      </c>
      <c r="G122" t="e">
        <f t="shared" si="22"/>
        <v>#N/A</v>
      </c>
      <c r="H122" t="e">
        <f t="shared" si="23"/>
        <v>#N/A</v>
      </c>
      <c r="I122" t="e">
        <f t="shared" si="24"/>
        <v>#N/A</v>
      </c>
      <c r="J122" t="e">
        <f t="shared" si="25"/>
        <v>#N/A</v>
      </c>
      <c r="K122" t="e">
        <f t="shared" si="26"/>
        <v>#N/A</v>
      </c>
      <c r="L122" t="e">
        <f t="shared" si="27"/>
        <v>#N/A</v>
      </c>
      <c r="M122" t="e">
        <f t="shared" si="28"/>
        <v>#N/A</v>
      </c>
      <c r="N122" t="e">
        <f t="shared" si="29"/>
        <v>#N/A</v>
      </c>
      <c r="O122" t="e">
        <f t="shared" si="30"/>
        <v>#N/A</v>
      </c>
      <c r="P122" t="e">
        <f t="shared" si="31"/>
        <v>#N/A</v>
      </c>
      <c r="Q122" t="e">
        <f t="shared" si="32"/>
        <v>#N/A</v>
      </c>
      <c r="R122" t="e">
        <f t="shared" si="33"/>
        <v>#N/A</v>
      </c>
      <c r="S122" t="e">
        <f t="shared" si="34"/>
        <v>#N/A</v>
      </c>
      <c r="T122" t="e">
        <f>VLOOKUP(C122,Codigos!$I$2:$I$213,1,FALSE)</f>
        <v>#N/A</v>
      </c>
      <c r="U122" t="e">
        <f>VLOOKUP(C122,Albergues!B$4:B$75,1,FALSE)</f>
        <v>#N/A</v>
      </c>
      <c r="V122" t="e">
        <f>VLOOKUP(C122,VMVDU!B$3:B$74,1,FALSE)</f>
        <v>#N/A</v>
      </c>
      <c r="W122" t="e">
        <f>VLOOKUP(C122,AsistenciaAlimentaria!B$2:B$43,1,FALSE)</f>
        <v>#N/A</v>
      </c>
      <c r="X122" t="e">
        <f>VLOOKUP(C122,Institituciones!$B$2:$B$27,1,FALSE)</f>
        <v>#N/A</v>
      </c>
      <c r="Y122" t="e">
        <f>VLOOKUP(C122,'[2]Municipalidades más Afectadas ('!$D$2:$D$44,1,FALSE)</f>
        <v>#N/A</v>
      </c>
      <c r="Z122" t="e">
        <f t="shared" si="35"/>
        <v>#N/A</v>
      </c>
    </row>
    <row r="123" spans="1:26">
      <c r="A123" t="str">
        <f t="shared" si="18"/>
        <v>CUSCATLAN</v>
      </c>
      <c r="B123" s="13" t="s">
        <v>191</v>
      </c>
      <c r="C123" s="12" t="s">
        <v>458</v>
      </c>
      <c r="D123" t="e">
        <f t="shared" si="19"/>
        <v>#N/A</v>
      </c>
      <c r="E123" t="e">
        <f t="shared" si="20"/>
        <v>#N/A</v>
      </c>
      <c r="F123" t="e">
        <f t="shared" si="21"/>
        <v>#N/A</v>
      </c>
      <c r="G123" t="e">
        <f t="shared" si="22"/>
        <v>#N/A</v>
      </c>
      <c r="H123" t="e">
        <f t="shared" si="23"/>
        <v>#N/A</v>
      </c>
      <c r="I123" t="e">
        <f t="shared" si="24"/>
        <v>#N/A</v>
      </c>
      <c r="J123" t="e">
        <f t="shared" si="25"/>
        <v>#N/A</v>
      </c>
      <c r="K123" t="e">
        <f t="shared" si="26"/>
        <v>#N/A</v>
      </c>
      <c r="L123" t="e">
        <f t="shared" si="27"/>
        <v>#N/A</v>
      </c>
      <c r="M123" t="e">
        <f t="shared" si="28"/>
        <v>#N/A</v>
      </c>
      <c r="N123" t="e">
        <f t="shared" si="29"/>
        <v>#N/A</v>
      </c>
      <c r="O123" t="e">
        <f t="shared" si="30"/>
        <v>#N/A</v>
      </c>
      <c r="P123" t="e">
        <f t="shared" si="31"/>
        <v>#N/A</v>
      </c>
      <c r="Q123">
        <f t="shared" si="32"/>
        <v>1</v>
      </c>
      <c r="R123">
        <f t="shared" si="33"/>
        <v>66</v>
      </c>
      <c r="S123">
        <f t="shared" si="34"/>
        <v>0</v>
      </c>
      <c r="T123" t="str">
        <f>VLOOKUP(C123,Codigos!$I$2:$I$213,1,FALSE)</f>
        <v>0707</v>
      </c>
      <c r="U123" t="e">
        <f>VLOOKUP(C123,Albergues!B$4:B$75,1,FALSE)</f>
        <v>#N/A</v>
      </c>
      <c r="V123" t="e">
        <f>VLOOKUP(C123,VMVDU!B$3:B$74,1,FALSE)</f>
        <v>#N/A</v>
      </c>
      <c r="W123" t="e">
        <f>VLOOKUP(C123,AsistenciaAlimentaria!B$2:B$43,1,FALSE)</f>
        <v>#N/A</v>
      </c>
      <c r="X123" t="str">
        <f>VLOOKUP(C123,Institituciones!$B$2:$B$27,1,FALSE)</f>
        <v>0707</v>
      </c>
      <c r="Y123" t="e">
        <f>VLOOKUP(C123,'[2]Municipalidades más Afectadas ('!$D$2:$D$44,1,FALSE)</f>
        <v>#N/A</v>
      </c>
      <c r="Z123" t="e">
        <f t="shared" si="35"/>
        <v>#N/A</v>
      </c>
    </row>
    <row r="124" spans="1:26">
      <c r="A124" t="str">
        <f t="shared" si="18"/>
        <v>CUSCATLAN</v>
      </c>
      <c r="B124" s="13" t="s">
        <v>192</v>
      </c>
      <c r="C124" s="12" t="s">
        <v>459</v>
      </c>
      <c r="D124" t="e">
        <f t="shared" si="19"/>
        <v>#N/A</v>
      </c>
      <c r="E124" t="e">
        <f t="shared" si="20"/>
        <v>#N/A</v>
      </c>
      <c r="F124" t="e">
        <f t="shared" si="21"/>
        <v>#N/A</v>
      </c>
      <c r="G124" t="e">
        <f t="shared" si="22"/>
        <v>#N/A</v>
      </c>
      <c r="H124" t="e">
        <f t="shared" si="23"/>
        <v>#N/A</v>
      </c>
      <c r="I124" t="e">
        <f t="shared" si="24"/>
        <v>#N/A</v>
      </c>
      <c r="J124" t="e">
        <f t="shared" si="25"/>
        <v>#N/A</v>
      </c>
      <c r="K124" t="e">
        <f t="shared" si="26"/>
        <v>#N/A</v>
      </c>
      <c r="L124" t="e">
        <f t="shared" si="27"/>
        <v>#N/A</v>
      </c>
      <c r="M124" t="e">
        <f t="shared" si="28"/>
        <v>#N/A</v>
      </c>
      <c r="N124" t="e">
        <f t="shared" si="29"/>
        <v>#N/A</v>
      </c>
      <c r="O124" t="e">
        <f t="shared" si="30"/>
        <v>#N/A</v>
      </c>
      <c r="P124" t="e">
        <f t="shared" si="31"/>
        <v>#N/A</v>
      </c>
      <c r="Q124" t="e">
        <f t="shared" si="32"/>
        <v>#N/A</v>
      </c>
      <c r="R124" t="e">
        <f t="shared" si="33"/>
        <v>#N/A</v>
      </c>
      <c r="S124" t="e">
        <f t="shared" si="34"/>
        <v>#N/A</v>
      </c>
      <c r="T124" t="e">
        <f>VLOOKUP(C124,Codigos!$I$2:$I$213,1,FALSE)</f>
        <v>#N/A</v>
      </c>
      <c r="U124" t="e">
        <f>VLOOKUP(C124,Albergues!B$4:B$75,1,FALSE)</f>
        <v>#N/A</v>
      </c>
      <c r="V124" t="e">
        <f>VLOOKUP(C124,VMVDU!B$3:B$74,1,FALSE)</f>
        <v>#N/A</v>
      </c>
      <c r="W124" t="e">
        <f>VLOOKUP(C124,AsistenciaAlimentaria!B$2:B$43,1,FALSE)</f>
        <v>#N/A</v>
      </c>
      <c r="X124" t="e">
        <f>VLOOKUP(C124,Institituciones!$B$2:$B$27,1,FALSE)</f>
        <v>#N/A</v>
      </c>
      <c r="Y124" t="e">
        <f>VLOOKUP(C124,'[2]Municipalidades más Afectadas ('!$D$2:$D$44,1,FALSE)</f>
        <v>#N/A</v>
      </c>
      <c r="Z124" t="e">
        <f t="shared" si="35"/>
        <v>#N/A</v>
      </c>
    </row>
    <row r="125" spans="1:26">
      <c r="A125" t="str">
        <f t="shared" si="18"/>
        <v>CUSCATLAN</v>
      </c>
      <c r="B125" s="13" t="s">
        <v>193</v>
      </c>
      <c r="C125" s="12" t="s">
        <v>460</v>
      </c>
      <c r="D125" t="e">
        <f t="shared" si="19"/>
        <v>#N/A</v>
      </c>
      <c r="E125" t="e">
        <f t="shared" si="20"/>
        <v>#N/A</v>
      </c>
      <c r="F125" t="e">
        <f t="shared" si="21"/>
        <v>#N/A</v>
      </c>
      <c r="G125" t="e">
        <f t="shared" si="22"/>
        <v>#N/A</v>
      </c>
      <c r="H125" t="e">
        <f t="shared" si="23"/>
        <v>#N/A</v>
      </c>
      <c r="I125" t="e">
        <f t="shared" si="24"/>
        <v>#N/A</v>
      </c>
      <c r="J125" t="e">
        <f t="shared" si="25"/>
        <v>#N/A</v>
      </c>
      <c r="K125" t="e">
        <f t="shared" si="26"/>
        <v>#N/A</v>
      </c>
      <c r="L125" t="e">
        <f t="shared" si="27"/>
        <v>#N/A</v>
      </c>
      <c r="M125" t="e">
        <f t="shared" si="28"/>
        <v>#N/A</v>
      </c>
      <c r="N125" t="e">
        <f t="shared" si="29"/>
        <v>#N/A</v>
      </c>
      <c r="O125" t="e">
        <f t="shared" si="30"/>
        <v>#N/A</v>
      </c>
      <c r="P125" t="e">
        <f t="shared" si="31"/>
        <v>#N/A</v>
      </c>
      <c r="Q125" t="e">
        <f t="shared" si="32"/>
        <v>#N/A</v>
      </c>
      <c r="R125" t="e">
        <f t="shared" si="33"/>
        <v>#N/A</v>
      </c>
      <c r="S125" t="e">
        <f t="shared" si="34"/>
        <v>#N/A</v>
      </c>
      <c r="T125" t="e">
        <f>VLOOKUP(C125,Codigos!$I$2:$I$213,1,FALSE)</f>
        <v>#N/A</v>
      </c>
      <c r="U125" t="e">
        <f>VLOOKUP(C125,Albergues!B$4:B$75,1,FALSE)</f>
        <v>#N/A</v>
      </c>
      <c r="V125" t="e">
        <f>VLOOKUP(C125,VMVDU!B$3:B$74,1,FALSE)</f>
        <v>#N/A</v>
      </c>
      <c r="W125" t="e">
        <f>VLOOKUP(C125,AsistenciaAlimentaria!B$2:B$43,1,FALSE)</f>
        <v>#N/A</v>
      </c>
      <c r="X125" t="e">
        <f>VLOOKUP(C125,Institituciones!$B$2:$B$27,1,FALSE)</f>
        <v>#N/A</v>
      </c>
      <c r="Y125" t="e">
        <f>VLOOKUP(C125,'[2]Municipalidades más Afectadas ('!$D$2:$D$44,1,FALSE)</f>
        <v>#N/A</v>
      </c>
      <c r="Z125" t="e">
        <f t="shared" si="35"/>
        <v>#N/A</v>
      </c>
    </row>
    <row r="126" spans="1:26">
      <c r="A126" t="str">
        <f t="shared" si="18"/>
        <v>CUSCATLAN</v>
      </c>
      <c r="B126" s="13" t="s">
        <v>194</v>
      </c>
      <c r="C126" s="12" t="s">
        <v>461</v>
      </c>
      <c r="D126" t="e">
        <f t="shared" si="19"/>
        <v>#N/A</v>
      </c>
      <c r="E126" t="e">
        <f t="shared" si="20"/>
        <v>#N/A</v>
      </c>
      <c r="F126" t="e">
        <f t="shared" si="21"/>
        <v>#N/A</v>
      </c>
      <c r="G126" t="e">
        <f t="shared" si="22"/>
        <v>#N/A</v>
      </c>
      <c r="H126" t="e">
        <f t="shared" si="23"/>
        <v>#N/A</v>
      </c>
      <c r="I126" t="e">
        <f t="shared" si="24"/>
        <v>#N/A</v>
      </c>
      <c r="J126" t="e">
        <f t="shared" si="25"/>
        <v>#N/A</v>
      </c>
      <c r="K126" t="e">
        <f t="shared" si="26"/>
        <v>#N/A</v>
      </c>
      <c r="L126" t="e">
        <f t="shared" si="27"/>
        <v>#N/A</v>
      </c>
      <c r="M126" t="e">
        <f t="shared" si="28"/>
        <v>#N/A</v>
      </c>
      <c r="N126" t="e">
        <f t="shared" si="29"/>
        <v>#N/A</v>
      </c>
      <c r="O126" t="e">
        <f t="shared" si="30"/>
        <v>#N/A</v>
      </c>
      <c r="P126" t="e">
        <f t="shared" si="31"/>
        <v>#N/A</v>
      </c>
      <c r="Q126" t="e">
        <f t="shared" si="32"/>
        <v>#N/A</v>
      </c>
      <c r="R126" t="e">
        <f t="shared" si="33"/>
        <v>#N/A</v>
      </c>
      <c r="S126" t="e">
        <f t="shared" si="34"/>
        <v>#N/A</v>
      </c>
      <c r="T126" t="e">
        <f>VLOOKUP(C126,Codigos!$I$2:$I$213,1,FALSE)</f>
        <v>#N/A</v>
      </c>
      <c r="U126" t="e">
        <f>VLOOKUP(C126,Albergues!B$4:B$75,1,FALSE)</f>
        <v>#N/A</v>
      </c>
      <c r="V126" t="e">
        <f>VLOOKUP(C126,VMVDU!B$3:B$74,1,FALSE)</f>
        <v>#N/A</v>
      </c>
      <c r="W126" t="e">
        <f>VLOOKUP(C126,AsistenciaAlimentaria!B$2:B$43,1,FALSE)</f>
        <v>#N/A</v>
      </c>
      <c r="X126" t="e">
        <f>VLOOKUP(C126,Institituciones!$B$2:$B$27,1,FALSE)</f>
        <v>#N/A</v>
      </c>
      <c r="Y126" t="e">
        <f>VLOOKUP(C126,'[2]Municipalidades más Afectadas ('!$D$2:$D$44,1,FALSE)</f>
        <v>#N/A</v>
      </c>
      <c r="Z126" t="e">
        <f t="shared" si="35"/>
        <v>#N/A</v>
      </c>
    </row>
    <row r="127" spans="1:26">
      <c r="A127" t="str">
        <f t="shared" si="18"/>
        <v>CUSCATLAN</v>
      </c>
      <c r="B127" s="13" t="s">
        <v>195</v>
      </c>
      <c r="C127" s="12" t="s">
        <v>462</v>
      </c>
      <c r="D127" t="e">
        <f t="shared" si="19"/>
        <v>#N/A</v>
      </c>
      <c r="E127" t="e">
        <f t="shared" si="20"/>
        <v>#N/A</v>
      </c>
      <c r="F127" t="e">
        <f t="shared" si="21"/>
        <v>#N/A</v>
      </c>
      <c r="G127" t="e">
        <f t="shared" si="22"/>
        <v>#N/A</v>
      </c>
      <c r="H127" t="e">
        <f t="shared" si="23"/>
        <v>#N/A</v>
      </c>
      <c r="I127" t="e">
        <f t="shared" si="24"/>
        <v>#N/A</v>
      </c>
      <c r="J127" t="e">
        <f t="shared" si="25"/>
        <v>#N/A</v>
      </c>
      <c r="K127" t="e">
        <f t="shared" si="26"/>
        <v>#N/A</v>
      </c>
      <c r="L127" t="e">
        <f t="shared" si="27"/>
        <v>#N/A</v>
      </c>
      <c r="M127" t="e">
        <f t="shared" si="28"/>
        <v>#N/A</v>
      </c>
      <c r="N127" t="e">
        <f t="shared" si="29"/>
        <v>#N/A</v>
      </c>
      <c r="O127" t="e">
        <f t="shared" si="30"/>
        <v>#N/A</v>
      </c>
      <c r="P127" t="e">
        <f t="shared" si="31"/>
        <v>#N/A</v>
      </c>
      <c r="Q127" t="e">
        <f t="shared" si="32"/>
        <v>#N/A</v>
      </c>
      <c r="R127" t="e">
        <f t="shared" si="33"/>
        <v>#N/A</v>
      </c>
      <c r="S127" t="e">
        <f t="shared" si="34"/>
        <v>#N/A</v>
      </c>
      <c r="T127" t="e">
        <f>VLOOKUP(C127,Codigos!$I$2:$I$213,1,FALSE)</f>
        <v>#N/A</v>
      </c>
      <c r="U127" t="e">
        <f>VLOOKUP(C127,Albergues!B$4:B$75,1,FALSE)</f>
        <v>#N/A</v>
      </c>
      <c r="V127" t="e">
        <f>VLOOKUP(C127,VMVDU!B$3:B$74,1,FALSE)</f>
        <v>#N/A</v>
      </c>
      <c r="W127" t="e">
        <f>VLOOKUP(C127,AsistenciaAlimentaria!B$2:B$43,1,FALSE)</f>
        <v>#N/A</v>
      </c>
      <c r="X127" t="e">
        <f>VLOOKUP(C127,Institituciones!$B$2:$B$27,1,FALSE)</f>
        <v>#N/A</v>
      </c>
      <c r="Y127" t="e">
        <f>VLOOKUP(C127,'[2]Municipalidades más Afectadas ('!$D$2:$D$44,1,FALSE)</f>
        <v>#N/A</v>
      </c>
      <c r="Z127" t="e">
        <f t="shared" si="35"/>
        <v>#N/A</v>
      </c>
    </row>
    <row r="128" spans="1:26">
      <c r="A128" t="str">
        <f t="shared" si="18"/>
        <v>CUSCATLAN</v>
      </c>
      <c r="B128" s="13" t="s">
        <v>196</v>
      </c>
      <c r="C128" s="12" t="s">
        <v>463</v>
      </c>
      <c r="D128" t="e">
        <f t="shared" si="19"/>
        <v>#N/A</v>
      </c>
      <c r="E128" t="e">
        <f t="shared" si="20"/>
        <v>#N/A</v>
      </c>
      <c r="F128" t="e">
        <f t="shared" si="21"/>
        <v>#N/A</v>
      </c>
      <c r="G128" t="e">
        <f t="shared" si="22"/>
        <v>#N/A</v>
      </c>
      <c r="H128" t="e">
        <f t="shared" si="23"/>
        <v>#N/A</v>
      </c>
      <c r="I128" t="e">
        <f t="shared" si="24"/>
        <v>#N/A</v>
      </c>
      <c r="J128" t="e">
        <f t="shared" si="25"/>
        <v>#N/A</v>
      </c>
      <c r="K128" t="e">
        <f t="shared" si="26"/>
        <v>#N/A</v>
      </c>
      <c r="L128" t="e">
        <f t="shared" si="27"/>
        <v>#N/A</v>
      </c>
      <c r="M128" t="e">
        <f t="shared" si="28"/>
        <v>#N/A</v>
      </c>
      <c r="N128" t="e">
        <f t="shared" si="29"/>
        <v>#N/A</v>
      </c>
      <c r="O128" t="e">
        <f t="shared" si="30"/>
        <v>#N/A</v>
      </c>
      <c r="P128" t="e">
        <f t="shared" si="31"/>
        <v>#N/A</v>
      </c>
      <c r="Q128" t="e">
        <f t="shared" si="32"/>
        <v>#N/A</v>
      </c>
      <c r="R128" t="e">
        <f t="shared" si="33"/>
        <v>#N/A</v>
      </c>
      <c r="S128" t="e">
        <f t="shared" si="34"/>
        <v>#N/A</v>
      </c>
      <c r="T128" t="e">
        <f>VLOOKUP(C128,Codigos!$I$2:$I$213,1,FALSE)</f>
        <v>#N/A</v>
      </c>
      <c r="U128" t="e">
        <f>VLOOKUP(C128,Albergues!B$4:B$75,1,FALSE)</f>
        <v>#N/A</v>
      </c>
      <c r="V128" t="e">
        <f>VLOOKUP(C128,VMVDU!B$3:B$74,1,FALSE)</f>
        <v>#N/A</v>
      </c>
      <c r="W128" t="e">
        <f>VLOOKUP(C128,AsistenciaAlimentaria!B$2:B$43,1,FALSE)</f>
        <v>#N/A</v>
      </c>
      <c r="X128" t="e">
        <f>VLOOKUP(C128,Institituciones!$B$2:$B$27,1,FALSE)</f>
        <v>#N/A</v>
      </c>
      <c r="Y128" t="e">
        <f>VLOOKUP(C128,'[2]Municipalidades más Afectadas ('!$D$2:$D$44,1,FALSE)</f>
        <v>#N/A</v>
      </c>
      <c r="Z128" t="e">
        <f t="shared" si="35"/>
        <v>#N/A</v>
      </c>
    </row>
    <row r="129" spans="1:26">
      <c r="A129" t="str">
        <f t="shared" si="18"/>
        <v>CUSCATLAN</v>
      </c>
      <c r="B129" s="13" t="s">
        <v>197</v>
      </c>
      <c r="C129" s="12" t="s">
        <v>464</v>
      </c>
      <c r="D129" t="e">
        <f t="shared" si="19"/>
        <v>#N/A</v>
      </c>
      <c r="E129" t="e">
        <f t="shared" si="20"/>
        <v>#N/A</v>
      </c>
      <c r="F129" t="e">
        <f t="shared" si="21"/>
        <v>#N/A</v>
      </c>
      <c r="G129" t="e">
        <f t="shared" si="22"/>
        <v>#N/A</v>
      </c>
      <c r="H129" t="e">
        <f t="shared" si="23"/>
        <v>#N/A</v>
      </c>
      <c r="I129" t="e">
        <f t="shared" si="24"/>
        <v>#N/A</v>
      </c>
      <c r="J129" t="e">
        <f t="shared" si="25"/>
        <v>#N/A</v>
      </c>
      <c r="K129" t="e">
        <f t="shared" si="26"/>
        <v>#N/A</v>
      </c>
      <c r="L129" t="e">
        <f t="shared" si="27"/>
        <v>#N/A</v>
      </c>
      <c r="M129" t="e">
        <f t="shared" si="28"/>
        <v>#N/A</v>
      </c>
      <c r="N129" t="e">
        <f t="shared" si="29"/>
        <v>#N/A</v>
      </c>
      <c r="O129" t="e">
        <f t="shared" si="30"/>
        <v>#N/A</v>
      </c>
      <c r="P129" t="e">
        <f t="shared" si="31"/>
        <v>#N/A</v>
      </c>
      <c r="Q129" t="e">
        <f t="shared" si="32"/>
        <v>#N/A</v>
      </c>
      <c r="R129" t="e">
        <f t="shared" si="33"/>
        <v>#N/A</v>
      </c>
      <c r="S129" t="e">
        <f t="shared" si="34"/>
        <v>#N/A</v>
      </c>
      <c r="T129" t="e">
        <f>VLOOKUP(C129,Codigos!$I$2:$I$213,1,FALSE)</f>
        <v>#N/A</v>
      </c>
      <c r="U129" t="e">
        <f>VLOOKUP(C129,Albergues!B$4:B$75,1,FALSE)</f>
        <v>#N/A</v>
      </c>
      <c r="V129" t="e">
        <f>VLOOKUP(C129,VMVDU!B$3:B$74,1,FALSE)</f>
        <v>#N/A</v>
      </c>
      <c r="W129" t="e">
        <f>VLOOKUP(C129,AsistenciaAlimentaria!B$2:B$43,1,FALSE)</f>
        <v>#N/A</v>
      </c>
      <c r="X129" t="e">
        <f>VLOOKUP(C129,Institituciones!$B$2:$B$27,1,FALSE)</f>
        <v>#N/A</v>
      </c>
      <c r="Y129" t="e">
        <f>VLOOKUP(C129,'[2]Municipalidades más Afectadas ('!$D$2:$D$44,1,FALSE)</f>
        <v>#N/A</v>
      </c>
      <c r="Z129" t="e">
        <f t="shared" si="35"/>
        <v>#N/A</v>
      </c>
    </row>
    <row r="130" spans="1:26">
      <c r="A130" t="str">
        <f t="shared" ref="A130:A193" si="36">VLOOKUP(LEFT(C130,2),CODDEPARTAMENTO,2,FALSE)</f>
        <v>CUSCATLAN</v>
      </c>
      <c r="B130" s="13" t="s">
        <v>198</v>
      </c>
      <c r="C130" s="12" t="s">
        <v>465</v>
      </c>
      <c r="D130" t="e">
        <f t="shared" ref="D130:D193" si="37">VLOOKUP(C130,Albergues,2,FALSE)</f>
        <v>#N/A</v>
      </c>
      <c r="E130" t="e">
        <f t="shared" ref="E130:E193" si="38">VLOOKUP(C130,Albergues,3,FALSE)</f>
        <v>#N/A</v>
      </c>
      <c r="F130" t="e">
        <f t="shared" ref="F130:F193" si="39">VLOOKUP(C130,Albergues,4,FALSE)</f>
        <v>#N/A</v>
      </c>
      <c r="G130" t="e">
        <f t="shared" ref="G130:G193" si="40">VLOOKUP(C130,Albergues,5,FALSE)</f>
        <v>#N/A</v>
      </c>
      <c r="H130" t="e">
        <f t="shared" ref="H130:H193" si="41">F130+G130</f>
        <v>#N/A</v>
      </c>
      <c r="I130" t="e">
        <f t="shared" ref="I130:I193" si="42">VLOOKUP(C130,VDVMU,2,FALSE)</f>
        <v>#N/A</v>
      </c>
      <c r="J130" t="e">
        <f t="shared" ref="J130:J193" si="43">VLOOKUP(C130,VDVMU,3,FALSE)</f>
        <v>#N/A</v>
      </c>
      <c r="K130" t="e">
        <f t="shared" ref="K130:K193" si="44">VLOOKUP(C130,VDVMU,4,FALSE)</f>
        <v>#N/A</v>
      </c>
      <c r="L130" t="e">
        <f t="shared" ref="L130:L193" si="45">VLOOKUP(C130,VDVMU,5,FALSE)</f>
        <v>#N/A</v>
      </c>
      <c r="M130" t="e">
        <f t="shared" ref="M130:M193" si="46">K130+L130</f>
        <v>#N/A</v>
      </c>
      <c r="N130" t="e">
        <f t="shared" ref="N130:N193" si="47">VLOOKUP(C130,Asistencia,2,FALSE)</f>
        <v>#N/A</v>
      </c>
      <c r="O130" t="e">
        <f t="shared" ref="O130:O193" si="48">VLOOKUP(C130,Asistencia,3,FALSE)</f>
        <v>#N/A</v>
      </c>
      <c r="P130" t="e">
        <f t="shared" ref="P130:P193" si="49">VLOOKUP(C130,Asistencia,4,FALSE)</f>
        <v>#N/A</v>
      </c>
      <c r="Q130" t="e">
        <f t="shared" ref="Q130:Q193" si="50">VLOOKUP(C130,INSTITUCIONES,2,FALSE)</f>
        <v>#N/A</v>
      </c>
      <c r="R130" t="e">
        <f t="shared" ref="R130:R193" si="51">VLOOKUP(C130,INSTITUCIONES,3,FALSE)</f>
        <v>#N/A</v>
      </c>
      <c r="S130" t="e">
        <f t="shared" ref="S130:S193" si="52">VLOOKUP(C130,INSTITUCIONES,4,FALSE)</f>
        <v>#N/A</v>
      </c>
      <c r="T130" t="e">
        <f>VLOOKUP(C130,Codigos!$I$2:$I$213,1,FALSE)</f>
        <v>#N/A</v>
      </c>
      <c r="U130" t="e">
        <f>VLOOKUP(C130,Albergues!B$4:B$75,1,FALSE)</f>
        <v>#N/A</v>
      </c>
      <c r="V130" t="e">
        <f>VLOOKUP(C130,VMVDU!B$3:B$74,1,FALSE)</f>
        <v>#N/A</v>
      </c>
      <c r="W130" t="e">
        <f>VLOOKUP(C130,AsistenciaAlimentaria!B$2:B$43,1,FALSE)</f>
        <v>#N/A</v>
      </c>
      <c r="X130" t="e">
        <f>VLOOKUP(C130,Institituciones!$B$2:$B$27,1,FALSE)</f>
        <v>#N/A</v>
      </c>
      <c r="Y130" t="e">
        <f>VLOOKUP(C130,'[2]Municipalidades más Afectadas ('!$D$2:$D$44,1,FALSE)</f>
        <v>#N/A</v>
      </c>
      <c r="Z130" t="e">
        <f t="shared" si="35"/>
        <v>#N/A</v>
      </c>
    </row>
    <row r="131" spans="1:26">
      <c r="A131" t="str">
        <f t="shared" si="36"/>
        <v>CUSCATLAN</v>
      </c>
      <c r="B131" s="13" t="s">
        <v>199</v>
      </c>
      <c r="C131" s="12" t="s">
        <v>466</v>
      </c>
      <c r="D131" t="e">
        <f t="shared" si="37"/>
        <v>#N/A</v>
      </c>
      <c r="E131" t="e">
        <f t="shared" si="38"/>
        <v>#N/A</v>
      </c>
      <c r="F131" t="e">
        <f t="shared" si="39"/>
        <v>#N/A</v>
      </c>
      <c r="G131" t="e">
        <f t="shared" si="40"/>
        <v>#N/A</v>
      </c>
      <c r="H131" t="e">
        <f t="shared" si="41"/>
        <v>#N/A</v>
      </c>
      <c r="I131" t="e">
        <f t="shared" si="42"/>
        <v>#N/A</v>
      </c>
      <c r="J131" t="e">
        <f t="shared" si="43"/>
        <v>#N/A</v>
      </c>
      <c r="K131" t="e">
        <f t="shared" si="44"/>
        <v>#N/A</v>
      </c>
      <c r="L131" t="e">
        <f t="shared" si="45"/>
        <v>#N/A</v>
      </c>
      <c r="M131" t="e">
        <f t="shared" si="46"/>
        <v>#N/A</v>
      </c>
      <c r="N131" t="e">
        <f t="shared" si="47"/>
        <v>#N/A</v>
      </c>
      <c r="O131" t="e">
        <f t="shared" si="48"/>
        <v>#N/A</v>
      </c>
      <c r="P131" t="e">
        <f t="shared" si="49"/>
        <v>#N/A</v>
      </c>
      <c r="Q131">
        <f t="shared" si="50"/>
        <v>5</v>
      </c>
      <c r="R131">
        <f t="shared" si="51"/>
        <v>10</v>
      </c>
      <c r="S131">
        <f t="shared" si="52"/>
        <v>67</v>
      </c>
      <c r="T131" t="str">
        <f>VLOOKUP(C131,Codigos!$I$2:$I$213,1,FALSE)</f>
        <v>0715</v>
      </c>
      <c r="U131" t="e">
        <f>VLOOKUP(C131,Albergues!B$4:B$75,1,FALSE)</f>
        <v>#N/A</v>
      </c>
      <c r="V131" t="e">
        <f>VLOOKUP(C131,VMVDU!B$3:B$74,1,FALSE)</f>
        <v>#N/A</v>
      </c>
      <c r="W131" t="e">
        <f>VLOOKUP(C131,AsistenciaAlimentaria!B$2:B$43,1,FALSE)</f>
        <v>#N/A</v>
      </c>
      <c r="X131" t="str">
        <f>VLOOKUP(C131,Institituciones!$B$2:$B$27,1,FALSE)</f>
        <v>0715</v>
      </c>
      <c r="Y131" t="str">
        <f>VLOOKUP(C131,'[2]Municipalidades más Afectadas ('!$D$2:$D$44,1,FALSE)</f>
        <v>0715</v>
      </c>
      <c r="Z131" t="e">
        <f t="shared" ref="Z131:Z194" si="53">M131-H131</f>
        <v>#N/A</v>
      </c>
    </row>
    <row r="132" spans="1:26">
      <c r="A132" t="str">
        <f t="shared" si="36"/>
        <v>CUSCATLAN</v>
      </c>
      <c r="B132" s="13" t="s">
        <v>200</v>
      </c>
      <c r="C132" s="12" t="s">
        <v>467</v>
      </c>
      <c r="D132" t="e">
        <f t="shared" si="37"/>
        <v>#N/A</v>
      </c>
      <c r="E132" t="e">
        <f t="shared" si="38"/>
        <v>#N/A</v>
      </c>
      <c r="F132" t="e">
        <f t="shared" si="39"/>
        <v>#N/A</v>
      </c>
      <c r="G132" t="e">
        <f t="shared" si="40"/>
        <v>#N/A</v>
      </c>
      <c r="H132" t="e">
        <f t="shared" si="41"/>
        <v>#N/A</v>
      </c>
      <c r="I132" t="e">
        <f t="shared" si="42"/>
        <v>#N/A</v>
      </c>
      <c r="J132" t="e">
        <f t="shared" si="43"/>
        <v>#N/A</v>
      </c>
      <c r="K132" t="e">
        <f t="shared" si="44"/>
        <v>#N/A</v>
      </c>
      <c r="L132" t="e">
        <f t="shared" si="45"/>
        <v>#N/A</v>
      </c>
      <c r="M132" t="e">
        <f t="shared" si="46"/>
        <v>#N/A</v>
      </c>
      <c r="N132" t="e">
        <f t="shared" si="47"/>
        <v>#N/A</v>
      </c>
      <c r="O132" t="e">
        <f t="shared" si="48"/>
        <v>#N/A</v>
      </c>
      <c r="P132" t="e">
        <f t="shared" si="49"/>
        <v>#N/A</v>
      </c>
      <c r="Q132" t="e">
        <f t="shared" si="50"/>
        <v>#N/A</v>
      </c>
      <c r="R132" t="e">
        <f t="shared" si="51"/>
        <v>#N/A</v>
      </c>
      <c r="S132" t="e">
        <f t="shared" si="52"/>
        <v>#N/A</v>
      </c>
      <c r="T132" t="e">
        <f>VLOOKUP(C132,Codigos!$I$2:$I$213,1,FALSE)</f>
        <v>#N/A</v>
      </c>
      <c r="U132" t="e">
        <f>VLOOKUP(C132,Albergues!B$4:B$75,1,FALSE)</f>
        <v>#N/A</v>
      </c>
      <c r="V132" t="e">
        <f>VLOOKUP(C132,VMVDU!B$3:B$74,1,FALSE)</f>
        <v>#N/A</v>
      </c>
      <c r="W132" t="e">
        <f>VLOOKUP(C132,AsistenciaAlimentaria!B$2:B$43,1,FALSE)</f>
        <v>#N/A</v>
      </c>
      <c r="X132" t="e">
        <f>VLOOKUP(C132,Institituciones!$B$2:$B$27,1,FALSE)</f>
        <v>#N/A</v>
      </c>
      <c r="Y132" t="e">
        <f>VLOOKUP(C132,'[2]Municipalidades más Afectadas ('!$D$2:$D$44,1,FALSE)</f>
        <v>#N/A</v>
      </c>
      <c r="Z132" t="e">
        <f t="shared" si="53"/>
        <v>#N/A</v>
      </c>
    </row>
    <row r="133" spans="1:26">
      <c r="A133" t="str">
        <f t="shared" si="36"/>
        <v>LA PAZ</v>
      </c>
      <c r="B133" s="13" t="s">
        <v>201</v>
      </c>
      <c r="C133" s="12" t="s">
        <v>468</v>
      </c>
      <c r="D133" t="e">
        <f t="shared" si="37"/>
        <v>#N/A</v>
      </c>
      <c r="E133" t="e">
        <f t="shared" si="38"/>
        <v>#N/A</v>
      </c>
      <c r="F133" t="e">
        <f t="shared" si="39"/>
        <v>#N/A</v>
      </c>
      <c r="G133" t="e">
        <f t="shared" si="40"/>
        <v>#N/A</v>
      </c>
      <c r="H133" t="e">
        <f t="shared" si="41"/>
        <v>#N/A</v>
      </c>
      <c r="I133" t="e">
        <f t="shared" si="42"/>
        <v>#N/A</v>
      </c>
      <c r="J133" t="e">
        <f t="shared" si="43"/>
        <v>#N/A</v>
      </c>
      <c r="K133" t="e">
        <f t="shared" si="44"/>
        <v>#N/A</v>
      </c>
      <c r="L133" t="e">
        <f t="shared" si="45"/>
        <v>#N/A</v>
      </c>
      <c r="M133" t="e">
        <f t="shared" si="46"/>
        <v>#N/A</v>
      </c>
      <c r="N133" t="e">
        <f t="shared" si="47"/>
        <v>#N/A</v>
      </c>
      <c r="O133" t="e">
        <f t="shared" si="48"/>
        <v>#N/A</v>
      </c>
      <c r="P133" t="e">
        <f t="shared" si="49"/>
        <v>#N/A</v>
      </c>
      <c r="Q133" t="e">
        <f t="shared" si="50"/>
        <v>#N/A</v>
      </c>
      <c r="R133" t="e">
        <f t="shared" si="51"/>
        <v>#N/A</v>
      </c>
      <c r="S133" t="e">
        <f t="shared" si="52"/>
        <v>#N/A</v>
      </c>
      <c r="T133" t="e">
        <f>VLOOKUP(C133,Codigos!$I$2:$I$213,1,FALSE)</f>
        <v>#N/A</v>
      </c>
      <c r="U133" t="e">
        <f>VLOOKUP(C133,Albergues!B$4:B$75,1,FALSE)</f>
        <v>#N/A</v>
      </c>
      <c r="V133" t="e">
        <f>VLOOKUP(C133,VMVDU!B$3:B$74,1,FALSE)</f>
        <v>#N/A</v>
      </c>
      <c r="W133" t="e">
        <f>VLOOKUP(C133,AsistenciaAlimentaria!B$2:B$43,1,FALSE)</f>
        <v>#N/A</v>
      </c>
      <c r="X133" t="e">
        <f>VLOOKUP(C133,Institituciones!$B$2:$B$27,1,FALSE)</f>
        <v>#N/A</v>
      </c>
      <c r="Y133" t="e">
        <f>VLOOKUP(C133,'[2]Municipalidades más Afectadas ('!$D$2:$D$44,1,FALSE)</f>
        <v>#N/A</v>
      </c>
      <c r="Z133" t="e">
        <f t="shared" si="53"/>
        <v>#N/A</v>
      </c>
    </row>
    <row r="134" spans="1:26">
      <c r="A134" t="str">
        <f t="shared" si="36"/>
        <v>LA PAZ</v>
      </c>
      <c r="B134" s="13" t="s">
        <v>188</v>
      </c>
      <c r="C134" s="12" t="s">
        <v>469</v>
      </c>
      <c r="D134" t="e">
        <f t="shared" si="37"/>
        <v>#N/A</v>
      </c>
      <c r="E134" t="e">
        <f t="shared" si="38"/>
        <v>#N/A</v>
      </c>
      <c r="F134" t="e">
        <f t="shared" si="39"/>
        <v>#N/A</v>
      </c>
      <c r="G134" t="e">
        <f t="shared" si="40"/>
        <v>#N/A</v>
      </c>
      <c r="H134" t="e">
        <f t="shared" si="41"/>
        <v>#N/A</v>
      </c>
      <c r="I134" t="e">
        <f t="shared" si="42"/>
        <v>#N/A</v>
      </c>
      <c r="J134" t="e">
        <f t="shared" si="43"/>
        <v>#N/A</v>
      </c>
      <c r="K134" t="e">
        <f t="shared" si="44"/>
        <v>#N/A</v>
      </c>
      <c r="L134" t="e">
        <f t="shared" si="45"/>
        <v>#N/A</v>
      </c>
      <c r="M134" t="e">
        <f t="shared" si="46"/>
        <v>#N/A</v>
      </c>
      <c r="N134" t="e">
        <f t="shared" si="47"/>
        <v>#N/A</v>
      </c>
      <c r="O134" t="e">
        <f t="shared" si="48"/>
        <v>#N/A</v>
      </c>
      <c r="P134" t="e">
        <f t="shared" si="49"/>
        <v>#N/A</v>
      </c>
      <c r="Q134" t="e">
        <f t="shared" si="50"/>
        <v>#N/A</v>
      </c>
      <c r="R134" t="e">
        <f t="shared" si="51"/>
        <v>#N/A</v>
      </c>
      <c r="S134" t="e">
        <f t="shared" si="52"/>
        <v>#N/A</v>
      </c>
      <c r="T134" t="e">
        <f>VLOOKUP(C134,Codigos!$I$2:$I$213,1,FALSE)</f>
        <v>#N/A</v>
      </c>
      <c r="U134" t="e">
        <f>VLOOKUP(C134,Albergues!B$4:B$75,1,FALSE)</f>
        <v>#N/A</v>
      </c>
      <c r="V134" t="e">
        <f>VLOOKUP(C134,VMVDU!B$3:B$74,1,FALSE)</f>
        <v>#N/A</v>
      </c>
      <c r="W134" t="e">
        <f>VLOOKUP(C134,AsistenciaAlimentaria!B$2:B$43,1,FALSE)</f>
        <v>#N/A</v>
      </c>
      <c r="X134" t="e">
        <f>VLOOKUP(C134,Institituciones!$B$2:$B$27,1,FALSE)</f>
        <v>#N/A</v>
      </c>
      <c r="Y134" t="e">
        <f>VLOOKUP(C134,'[2]Municipalidades más Afectadas ('!$D$2:$D$44,1,FALSE)</f>
        <v>#N/A</v>
      </c>
      <c r="Z134" t="e">
        <f t="shared" si="53"/>
        <v>#N/A</v>
      </c>
    </row>
    <row r="135" spans="1:26">
      <c r="A135" t="str">
        <f t="shared" si="36"/>
        <v>LA PAZ</v>
      </c>
      <c r="B135" s="13" t="s">
        <v>202</v>
      </c>
      <c r="C135" s="12" t="s">
        <v>470</v>
      </c>
      <c r="D135" t="e">
        <f t="shared" si="37"/>
        <v>#N/A</v>
      </c>
      <c r="E135" t="e">
        <f t="shared" si="38"/>
        <v>#N/A</v>
      </c>
      <c r="F135" t="e">
        <f t="shared" si="39"/>
        <v>#N/A</v>
      </c>
      <c r="G135" t="e">
        <f t="shared" si="40"/>
        <v>#N/A</v>
      </c>
      <c r="H135" t="e">
        <f t="shared" si="41"/>
        <v>#N/A</v>
      </c>
      <c r="I135" t="e">
        <f t="shared" si="42"/>
        <v>#N/A</v>
      </c>
      <c r="J135" t="e">
        <f t="shared" si="43"/>
        <v>#N/A</v>
      </c>
      <c r="K135" t="e">
        <f t="shared" si="44"/>
        <v>#N/A</v>
      </c>
      <c r="L135" t="e">
        <f t="shared" si="45"/>
        <v>#N/A</v>
      </c>
      <c r="M135" t="e">
        <f t="shared" si="46"/>
        <v>#N/A</v>
      </c>
      <c r="N135" t="e">
        <f t="shared" si="47"/>
        <v>#N/A</v>
      </c>
      <c r="O135" t="e">
        <f t="shared" si="48"/>
        <v>#N/A</v>
      </c>
      <c r="P135" t="e">
        <f t="shared" si="49"/>
        <v>#N/A</v>
      </c>
      <c r="Q135" t="e">
        <f t="shared" si="50"/>
        <v>#N/A</v>
      </c>
      <c r="R135" t="e">
        <f t="shared" si="51"/>
        <v>#N/A</v>
      </c>
      <c r="S135" t="e">
        <f t="shared" si="52"/>
        <v>#N/A</v>
      </c>
      <c r="T135" t="e">
        <f>VLOOKUP(C135,Codigos!$I$2:$I$213,1,FALSE)</f>
        <v>#N/A</v>
      </c>
      <c r="U135" t="e">
        <f>VLOOKUP(C135,Albergues!B$4:B$75,1,FALSE)</f>
        <v>#N/A</v>
      </c>
      <c r="V135" t="e">
        <f>VLOOKUP(C135,VMVDU!B$3:B$74,1,FALSE)</f>
        <v>#N/A</v>
      </c>
      <c r="W135" t="e">
        <f>VLOOKUP(C135,AsistenciaAlimentaria!B$2:B$43,1,FALSE)</f>
        <v>#N/A</v>
      </c>
      <c r="X135" t="e">
        <f>VLOOKUP(C135,Institituciones!$B$2:$B$27,1,FALSE)</f>
        <v>#N/A</v>
      </c>
      <c r="Y135" t="e">
        <f>VLOOKUP(C135,'[2]Municipalidades más Afectadas ('!$D$2:$D$44,1,FALSE)</f>
        <v>#N/A</v>
      </c>
      <c r="Z135" t="e">
        <f t="shared" si="53"/>
        <v>#N/A</v>
      </c>
    </row>
    <row r="136" spans="1:26">
      <c r="A136" t="str">
        <f t="shared" si="36"/>
        <v>LA PAZ</v>
      </c>
      <c r="B136" s="13" t="s">
        <v>203</v>
      </c>
      <c r="C136" s="12" t="s">
        <v>471</v>
      </c>
      <c r="D136" t="e">
        <f t="shared" si="37"/>
        <v>#N/A</v>
      </c>
      <c r="E136" t="e">
        <f t="shared" si="38"/>
        <v>#N/A</v>
      </c>
      <c r="F136" t="e">
        <f t="shared" si="39"/>
        <v>#N/A</v>
      </c>
      <c r="G136" t="e">
        <f t="shared" si="40"/>
        <v>#N/A</v>
      </c>
      <c r="H136" t="e">
        <f t="shared" si="41"/>
        <v>#N/A</v>
      </c>
      <c r="I136" t="e">
        <f t="shared" si="42"/>
        <v>#N/A</v>
      </c>
      <c r="J136" t="e">
        <f t="shared" si="43"/>
        <v>#N/A</v>
      </c>
      <c r="K136" t="e">
        <f t="shared" si="44"/>
        <v>#N/A</v>
      </c>
      <c r="L136" t="e">
        <f t="shared" si="45"/>
        <v>#N/A</v>
      </c>
      <c r="M136" t="e">
        <f t="shared" si="46"/>
        <v>#N/A</v>
      </c>
      <c r="N136" t="e">
        <f t="shared" si="47"/>
        <v>#N/A</v>
      </c>
      <c r="O136" t="e">
        <f t="shared" si="48"/>
        <v>#N/A</v>
      </c>
      <c r="P136" t="e">
        <f t="shared" si="49"/>
        <v>#N/A</v>
      </c>
      <c r="Q136" t="e">
        <f t="shared" si="50"/>
        <v>#N/A</v>
      </c>
      <c r="R136" t="e">
        <f t="shared" si="51"/>
        <v>#N/A</v>
      </c>
      <c r="S136" t="e">
        <f t="shared" si="52"/>
        <v>#N/A</v>
      </c>
      <c r="T136" t="e">
        <f>VLOOKUP(C136,Codigos!$I$2:$I$213,1,FALSE)</f>
        <v>#N/A</v>
      </c>
      <c r="U136" t="e">
        <f>VLOOKUP(C136,Albergues!B$4:B$75,1,FALSE)</f>
        <v>#N/A</v>
      </c>
      <c r="V136" t="e">
        <f>VLOOKUP(C136,VMVDU!B$3:B$74,1,FALSE)</f>
        <v>#N/A</v>
      </c>
      <c r="W136" t="e">
        <f>VLOOKUP(C136,AsistenciaAlimentaria!B$2:B$43,1,FALSE)</f>
        <v>#N/A</v>
      </c>
      <c r="X136" t="e">
        <f>VLOOKUP(C136,Institituciones!$B$2:$B$27,1,FALSE)</f>
        <v>#N/A</v>
      </c>
      <c r="Y136" t="e">
        <f>VLOOKUP(C136,'[2]Municipalidades más Afectadas ('!$D$2:$D$44,1,FALSE)</f>
        <v>#N/A</v>
      </c>
      <c r="Z136" t="e">
        <f t="shared" si="53"/>
        <v>#N/A</v>
      </c>
    </row>
    <row r="137" spans="1:26">
      <c r="A137" t="str">
        <f t="shared" si="36"/>
        <v>LA PAZ</v>
      </c>
      <c r="B137" s="13" t="s">
        <v>204</v>
      </c>
      <c r="C137" s="12" t="s">
        <v>472</v>
      </c>
      <c r="D137" t="e">
        <f t="shared" si="37"/>
        <v>#N/A</v>
      </c>
      <c r="E137" t="e">
        <f t="shared" si="38"/>
        <v>#N/A</v>
      </c>
      <c r="F137" t="e">
        <f t="shared" si="39"/>
        <v>#N/A</v>
      </c>
      <c r="G137" t="e">
        <f t="shared" si="40"/>
        <v>#N/A</v>
      </c>
      <c r="H137" t="e">
        <f t="shared" si="41"/>
        <v>#N/A</v>
      </c>
      <c r="I137" t="e">
        <f t="shared" si="42"/>
        <v>#N/A</v>
      </c>
      <c r="J137" t="e">
        <f t="shared" si="43"/>
        <v>#N/A</v>
      </c>
      <c r="K137" t="e">
        <f t="shared" si="44"/>
        <v>#N/A</v>
      </c>
      <c r="L137" t="e">
        <f t="shared" si="45"/>
        <v>#N/A</v>
      </c>
      <c r="M137" t="e">
        <f t="shared" si="46"/>
        <v>#N/A</v>
      </c>
      <c r="N137" t="e">
        <f t="shared" si="47"/>
        <v>#N/A</v>
      </c>
      <c r="O137" t="e">
        <f t="shared" si="48"/>
        <v>#N/A</v>
      </c>
      <c r="P137" t="e">
        <f t="shared" si="49"/>
        <v>#N/A</v>
      </c>
      <c r="Q137">
        <f t="shared" si="50"/>
        <v>11</v>
      </c>
      <c r="R137">
        <f t="shared" si="51"/>
        <v>18</v>
      </c>
      <c r="S137">
        <f t="shared" si="52"/>
        <v>107</v>
      </c>
      <c r="T137" t="str">
        <f>VLOOKUP(C137,Codigos!$I$2:$I$213,1,FALSE)</f>
        <v>0805</v>
      </c>
      <c r="U137" t="e">
        <f>VLOOKUP(C137,Albergues!B$4:B$75,1,FALSE)</f>
        <v>#N/A</v>
      </c>
      <c r="V137" t="e">
        <f>VLOOKUP(C137,VMVDU!B$3:B$74,1,FALSE)</f>
        <v>#N/A</v>
      </c>
      <c r="W137" t="e">
        <f>VLOOKUP(C137,AsistenciaAlimentaria!B$2:B$43,1,FALSE)</f>
        <v>#N/A</v>
      </c>
      <c r="X137" t="str">
        <f>VLOOKUP(C137,Institituciones!$B$2:$B$27,1,FALSE)</f>
        <v>0805</v>
      </c>
      <c r="Y137" t="e">
        <f>VLOOKUP(C137,'[2]Municipalidades más Afectadas ('!$D$2:$D$44,1,FALSE)</f>
        <v>#N/A</v>
      </c>
      <c r="Z137" t="e">
        <f t="shared" si="53"/>
        <v>#N/A</v>
      </c>
    </row>
    <row r="138" spans="1:26">
      <c r="A138" t="str">
        <f t="shared" si="36"/>
        <v>LA PAZ</v>
      </c>
      <c r="B138" s="13" t="s">
        <v>205</v>
      </c>
      <c r="C138" s="12" t="s">
        <v>473</v>
      </c>
      <c r="D138" t="e">
        <f t="shared" si="37"/>
        <v>#N/A</v>
      </c>
      <c r="E138" t="e">
        <f t="shared" si="38"/>
        <v>#N/A</v>
      </c>
      <c r="F138" t="e">
        <f t="shared" si="39"/>
        <v>#N/A</v>
      </c>
      <c r="G138" t="e">
        <f t="shared" si="40"/>
        <v>#N/A</v>
      </c>
      <c r="H138" t="e">
        <f t="shared" si="41"/>
        <v>#N/A</v>
      </c>
      <c r="I138" t="e">
        <f t="shared" si="42"/>
        <v>#N/A</v>
      </c>
      <c r="J138" t="e">
        <f t="shared" si="43"/>
        <v>#N/A</v>
      </c>
      <c r="K138" t="e">
        <f t="shared" si="44"/>
        <v>#N/A</v>
      </c>
      <c r="L138" t="e">
        <f t="shared" si="45"/>
        <v>#N/A</v>
      </c>
      <c r="M138" t="e">
        <f t="shared" si="46"/>
        <v>#N/A</v>
      </c>
      <c r="N138" t="e">
        <f t="shared" si="47"/>
        <v>#N/A</v>
      </c>
      <c r="O138" t="e">
        <f t="shared" si="48"/>
        <v>#N/A</v>
      </c>
      <c r="P138" t="e">
        <f t="shared" si="49"/>
        <v>#N/A</v>
      </c>
      <c r="Q138" t="e">
        <f t="shared" si="50"/>
        <v>#N/A</v>
      </c>
      <c r="R138" t="e">
        <f t="shared" si="51"/>
        <v>#N/A</v>
      </c>
      <c r="S138" t="e">
        <f t="shared" si="52"/>
        <v>#N/A</v>
      </c>
      <c r="T138" t="e">
        <f>VLOOKUP(C138,Codigos!$I$2:$I$213,1,FALSE)</f>
        <v>#N/A</v>
      </c>
      <c r="U138" t="e">
        <f>VLOOKUP(C138,Albergues!B$4:B$75,1,FALSE)</f>
        <v>#N/A</v>
      </c>
      <c r="V138" t="e">
        <f>VLOOKUP(C138,VMVDU!B$3:B$74,1,FALSE)</f>
        <v>#N/A</v>
      </c>
      <c r="W138" t="e">
        <f>VLOOKUP(C138,AsistenciaAlimentaria!B$2:B$43,1,FALSE)</f>
        <v>#N/A</v>
      </c>
      <c r="X138" t="e">
        <f>VLOOKUP(C138,Institituciones!$B$2:$B$27,1,FALSE)</f>
        <v>#N/A</v>
      </c>
      <c r="Y138" t="e">
        <f>VLOOKUP(C138,'[2]Municipalidades más Afectadas ('!$D$2:$D$44,1,FALSE)</f>
        <v>#N/A</v>
      </c>
      <c r="Z138" t="e">
        <f t="shared" si="53"/>
        <v>#N/A</v>
      </c>
    </row>
    <row r="139" spans="1:26">
      <c r="A139" t="str">
        <f t="shared" si="36"/>
        <v>LA PAZ</v>
      </c>
      <c r="B139" s="13" t="s">
        <v>206</v>
      </c>
      <c r="C139" s="12" t="s">
        <v>474</v>
      </c>
      <c r="D139" t="e">
        <f t="shared" si="37"/>
        <v>#N/A</v>
      </c>
      <c r="E139" t="e">
        <f t="shared" si="38"/>
        <v>#N/A</v>
      </c>
      <c r="F139" t="e">
        <f t="shared" si="39"/>
        <v>#N/A</v>
      </c>
      <c r="G139" t="e">
        <f t="shared" si="40"/>
        <v>#N/A</v>
      </c>
      <c r="H139" t="e">
        <f t="shared" si="41"/>
        <v>#N/A</v>
      </c>
      <c r="I139" t="e">
        <f t="shared" si="42"/>
        <v>#N/A</v>
      </c>
      <c r="J139" t="e">
        <f t="shared" si="43"/>
        <v>#N/A</v>
      </c>
      <c r="K139" t="e">
        <f t="shared" si="44"/>
        <v>#N/A</v>
      </c>
      <c r="L139" t="e">
        <f t="shared" si="45"/>
        <v>#N/A</v>
      </c>
      <c r="M139" t="e">
        <f t="shared" si="46"/>
        <v>#N/A</v>
      </c>
      <c r="N139" t="e">
        <f t="shared" si="47"/>
        <v>#N/A</v>
      </c>
      <c r="O139" t="e">
        <f t="shared" si="48"/>
        <v>#N/A</v>
      </c>
      <c r="P139" t="e">
        <f t="shared" si="49"/>
        <v>#N/A</v>
      </c>
      <c r="Q139" t="e">
        <f t="shared" si="50"/>
        <v>#N/A</v>
      </c>
      <c r="R139" t="e">
        <f t="shared" si="51"/>
        <v>#N/A</v>
      </c>
      <c r="S139" t="e">
        <f t="shared" si="52"/>
        <v>#N/A</v>
      </c>
      <c r="T139" t="e">
        <f>VLOOKUP(C139,Codigos!$I$2:$I$213,1,FALSE)</f>
        <v>#N/A</v>
      </c>
      <c r="U139" t="e">
        <f>VLOOKUP(C139,Albergues!B$4:B$75,1,FALSE)</f>
        <v>#N/A</v>
      </c>
      <c r="V139" t="e">
        <f>VLOOKUP(C139,VMVDU!B$3:B$74,1,FALSE)</f>
        <v>#N/A</v>
      </c>
      <c r="W139" t="e">
        <f>VLOOKUP(C139,AsistenciaAlimentaria!B$2:B$43,1,FALSE)</f>
        <v>#N/A</v>
      </c>
      <c r="X139" t="e">
        <f>VLOOKUP(C139,Institituciones!$B$2:$B$27,1,FALSE)</f>
        <v>#N/A</v>
      </c>
      <c r="Y139" t="e">
        <f>VLOOKUP(C139,'[2]Municipalidades más Afectadas ('!$D$2:$D$44,1,FALSE)</f>
        <v>#N/A</v>
      </c>
      <c r="Z139" t="e">
        <f t="shared" si="53"/>
        <v>#N/A</v>
      </c>
    </row>
    <row r="140" spans="1:26">
      <c r="A140" t="str">
        <f t="shared" si="36"/>
        <v>LA PAZ</v>
      </c>
      <c r="B140" s="13" t="s">
        <v>207</v>
      </c>
      <c r="C140" s="12" t="s">
        <v>475</v>
      </c>
      <c r="D140" t="e">
        <f t="shared" si="37"/>
        <v>#N/A</v>
      </c>
      <c r="E140" t="e">
        <f t="shared" si="38"/>
        <v>#N/A</v>
      </c>
      <c r="F140" t="e">
        <f t="shared" si="39"/>
        <v>#N/A</v>
      </c>
      <c r="G140" t="e">
        <f t="shared" si="40"/>
        <v>#N/A</v>
      </c>
      <c r="H140" t="e">
        <f t="shared" si="41"/>
        <v>#N/A</v>
      </c>
      <c r="I140" t="e">
        <f t="shared" si="42"/>
        <v>#N/A</v>
      </c>
      <c r="J140" t="e">
        <f t="shared" si="43"/>
        <v>#N/A</v>
      </c>
      <c r="K140" t="e">
        <f t="shared" si="44"/>
        <v>#N/A</v>
      </c>
      <c r="L140" t="e">
        <f t="shared" si="45"/>
        <v>#N/A</v>
      </c>
      <c r="M140" t="e">
        <f t="shared" si="46"/>
        <v>#N/A</v>
      </c>
      <c r="N140" t="e">
        <f t="shared" si="47"/>
        <v>#N/A</v>
      </c>
      <c r="O140" t="e">
        <f t="shared" si="48"/>
        <v>#N/A</v>
      </c>
      <c r="P140" t="e">
        <f t="shared" si="49"/>
        <v>#N/A</v>
      </c>
      <c r="Q140" t="e">
        <f t="shared" si="50"/>
        <v>#N/A</v>
      </c>
      <c r="R140" t="e">
        <f t="shared" si="51"/>
        <v>#N/A</v>
      </c>
      <c r="S140" t="e">
        <f t="shared" si="52"/>
        <v>#N/A</v>
      </c>
      <c r="T140" t="e">
        <f>VLOOKUP(C140,Codigos!$I$2:$I$213,1,FALSE)</f>
        <v>#N/A</v>
      </c>
      <c r="U140" t="e">
        <f>VLOOKUP(C140,Albergues!B$4:B$75,1,FALSE)</f>
        <v>#N/A</v>
      </c>
      <c r="V140" t="e">
        <f>VLOOKUP(C140,VMVDU!B$3:B$74,1,FALSE)</f>
        <v>#N/A</v>
      </c>
      <c r="W140" t="e">
        <f>VLOOKUP(C140,AsistenciaAlimentaria!B$2:B$43,1,FALSE)</f>
        <v>#N/A</v>
      </c>
      <c r="X140" t="e">
        <f>VLOOKUP(C140,Institituciones!$B$2:$B$27,1,FALSE)</f>
        <v>#N/A</v>
      </c>
      <c r="Y140" t="e">
        <f>VLOOKUP(C140,'[2]Municipalidades más Afectadas ('!$D$2:$D$44,1,FALSE)</f>
        <v>#N/A</v>
      </c>
      <c r="Z140" t="e">
        <f t="shared" si="53"/>
        <v>#N/A</v>
      </c>
    </row>
    <row r="141" spans="1:26">
      <c r="A141" t="str">
        <f t="shared" si="36"/>
        <v>LA PAZ</v>
      </c>
      <c r="B141" s="13" t="s">
        <v>208</v>
      </c>
      <c r="C141" s="12" t="s">
        <v>476</v>
      </c>
      <c r="D141" t="e">
        <f t="shared" si="37"/>
        <v>#N/A</v>
      </c>
      <c r="E141" t="e">
        <f t="shared" si="38"/>
        <v>#N/A</v>
      </c>
      <c r="F141" t="e">
        <f t="shared" si="39"/>
        <v>#N/A</v>
      </c>
      <c r="G141" t="e">
        <f t="shared" si="40"/>
        <v>#N/A</v>
      </c>
      <c r="H141" t="e">
        <f t="shared" si="41"/>
        <v>#N/A</v>
      </c>
      <c r="I141" t="e">
        <f t="shared" si="42"/>
        <v>#N/A</v>
      </c>
      <c r="J141" t="e">
        <f t="shared" si="43"/>
        <v>#N/A</v>
      </c>
      <c r="K141" t="e">
        <f t="shared" si="44"/>
        <v>#N/A</v>
      </c>
      <c r="L141" t="e">
        <f t="shared" si="45"/>
        <v>#N/A</v>
      </c>
      <c r="M141" t="e">
        <f t="shared" si="46"/>
        <v>#N/A</v>
      </c>
      <c r="N141" t="e">
        <f t="shared" si="47"/>
        <v>#N/A</v>
      </c>
      <c r="O141" t="e">
        <f t="shared" si="48"/>
        <v>#N/A</v>
      </c>
      <c r="P141" t="e">
        <f t="shared" si="49"/>
        <v>#N/A</v>
      </c>
      <c r="Q141" t="e">
        <f t="shared" si="50"/>
        <v>#N/A</v>
      </c>
      <c r="R141" t="e">
        <f t="shared" si="51"/>
        <v>#N/A</v>
      </c>
      <c r="S141" t="e">
        <f t="shared" si="52"/>
        <v>#N/A</v>
      </c>
      <c r="T141" t="e">
        <f>VLOOKUP(C141,Codigos!$I$2:$I$213,1,FALSE)</f>
        <v>#N/A</v>
      </c>
      <c r="U141" t="e">
        <f>VLOOKUP(C141,Albergues!B$4:B$75,1,FALSE)</f>
        <v>#N/A</v>
      </c>
      <c r="V141" t="e">
        <f>VLOOKUP(C141,VMVDU!B$3:B$74,1,FALSE)</f>
        <v>#N/A</v>
      </c>
      <c r="W141" t="e">
        <f>VLOOKUP(C141,AsistenciaAlimentaria!B$2:B$43,1,FALSE)</f>
        <v>#N/A</v>
      </c>
      <c r="X141" t="e">
        <f>VLOOKUP(C141,Institituciones!$B$2:$B$27,1,FALSE)</f>
        <v>#N/A</v>
      </c>
      <c r="Y141" t="e">
        <f>VLOOKUP(C141,'[2]Municipalidades más Afectadas ('!$D$2:$D$44,1,FALSE)</f>
        <v>#N/A</v>
      </c>
      <c r="Z141" t="e">
        <f t="shared" si="53"/>
        <v>#N/A</v>
      </c>
    </row>
    <row r="142" spans="1:26">
      <c r="A142" t="str">
        <f t="shared" si="36"/>
        <v>LA PAZ</v>
      </c>
      <c r="B142" s="13" t="s">
        <v>209</v>
      </c>
      <c r="C142" s="12" t="s">
        <v>477</v>
      </c>
      <c r="D142" t="e">
        <f t="shared" si="37"/>
        <v>#N/A</v>
      </c>
      <c r="E142" t="e">
        <f t="shared" si="38"/>
        <v>#N/A</v>
      </c>
      <c r="F142" t="e">
        <f t="shared" si="39"/>
        <v>#N/A</v>
      </c>
      <c r="G142" t="e">
        <f t="shared" si="40"/>
        <v>#N/A</v>
      </c>
      <c r="H142" t="e">
        <f t="shared" si="41"/>
        <v>#N/A</v>
      </c>
      <c r="I142" t="e">
        <f t="shared" si="42"/>
        <v>#N/A</v>
      </c>
      <c r="J142" t="e">
        <f t="shared" si="43"/>
        <v>#N/A</v>
      </c>
      <c r="K142" t="e">
        <f t="shared" si="44"/>
        <v>#N/A</v>
      </c>
      <c r="L142" t="e">
        <f t="shared" si="45"/>
        <v>#N/A</v>
      </c>
      <c r="M142" t="e">
        <f t="shared" si="46"/>
        <v>#N/A</v>
      </c>
      <c r="N142">
        <f t="shared" si="47"/>
        <v>1</v>
      </c>
      <c r="O142">
        <f t="shared" si="48"/>
        <v>0</v>
      </c>
      <c r="P142">
        <f t="shared" si="49"/>
        <v>28</v>
      </c>
      <c r="Q142">
        <f t="shared" si="50"/>
        <v>1</v>
      </c>
      <c r="R142">
        <f t="shared" si="51"/>
        <v>50</v>
      </c>
      <c r="S142">
        <f t="shared" si="52"/>
        <v>150</v>
      </c>
      <c r="T142" t="str">
        <f>VLOOKUP(C142,Codigos!$I$2:$I$213,1,FALSE)</f>
        <v>0810</v>
      </c>
      <c r="U142" t="e">
        <f>VLOOKUP(C142,Albergues!B$4:B$75,1,FALSE)</f>
        <v>#N/A</v>
      </c>
      <c r="V142" t="e">
        <f>VLOOKUP(C142,VMVDU!B$3:B$74,1,FALSE)</f>
        <v>#N/A</v>
      </c>
      <c r="W142" t="str">
        <f>VLOOKUP(C142,AsistenciaAlimentaria!B$2:B$43,1,FALSE)</f>
        <v>0810</v>
      </c>
      <c r="X142" t="str">
        <f>VLOOKUP(C142,Institituciones!$B$2:$B$27,1,FALSE)</f>
        <v>0810</v>
      </c>
      <c r="Y142" t="e">
        <f>VLOOKUP(C142,'[2]Municipalidades más Afectadas ('!$D$2:$D$44,1,FALSE)</f>
        <v>#N/A</v>
      </c>
      <c r="Z142" t="e">
        <f t="shared" si="53"/>
        <v>#N/A</v>
      </c>
    </row>
    <row r="143" spans="1:26">
      <c r="A143" t="str">
        <f t="shared" si="36"/>
        <v>LA PAZ</v>
      </c>
      <c r="B143" s="13" t="s">
        <v>210</v>
      </c>
      <c r="C143" s="12" t="s">
        <v>478</v>
      </c>
      <c r="D143" t="e">
        <f t="shared" si="37"/>
        <v>#N/A</v>
      </c>
      <c r="E143" t="e">
        <f t="shared" si="38"/>
        <v>#N/A</v>
      </c>
      <c r="F143" t="e">
        <f t="shared" si="39"/>
        <v>#N/A</v>
      </c>
      <c r="G143" t="e">
        <f t="shared" si="40"/>
        <v>#N/A</v>
      </c>
      <c r="H143" t="e">
        <f t="shared" si="41"/>
        <v>#N/A</v>
      </c>
      <c r="I143" t="e">
        <f t="shared" si="42"/>
        <v>#N/A</v>
      </c>
      <c r="J143" t="e">
        <f t="shared" si="43"/>
        <v>#N/A</v>
      </c>
      <c r="K143" t="e">
        <f t="shared" si="44"/>
        <v>#N/A</v>
      </c>
      <c r="L143" t="e">
        <f t="shared" si="45"/>
        <v>#N/A</v>
      </c>
      <c r="M143" t="e">
        <f t="shared" si="46"/>
        <v>#N/A</v>
      </c>
      <c r="N143" t="e">
        <f t="shared" si="47"/>
        <v>#N/A</v>
      </c>
      <c r="O143" t="e">
        <f t="shared" si="48"/>
        <v>#N/A</v>
      </c>
      <c r="P143" t="e">
        <f t="shared" si="49"/>
        <v>#N/A</v>
      </c>
      <c r="Q143" t="e">
        <f t="shared" si="50"/>
        <v>#N/A</v>
      </c>
      <c r="R143" t="e">
        <f t="shared" si="51"/>
        <v>#N/A</v>
      </c>
      <c r="S143" t="e">
        <f t="shared" si="52"/>
        <v>#N/A</v>
      </c>
      <c r="T143" t="e">
        <f>VLOOKUP(C143,Codigos!$I$2:$I$213,1,FALSE)</f>
        <v>#N/A</v>
      </c>
      <c r="U143" t="e">
        <f>VLOOKUP(C143,Albergues!B$4:B$75,1,FALSE)</f>
        <v>#N/A</v>
      </c>
      <c r="V143" t="e">
        <f>VLOOKUP(C143,VMVDU!B$3:B$74,1,FALSE)</f>
        <v>#N/A</v>
      </c>
      <c r="W143" t="e">
        <f>VLOOKUP(C143,AsistenciaAlimentaria!B$2:B$43,1,FALSE)</f>
        <v>#N/A</v>
      </c>
      <c r="X143" t="e">
        <f>VLOOKUP(C143,Institituciones!$B$2:$B$27,1,FALSE)</f>
        <v>#N/A</v>
      </c>
      <c r="Y143" t="e">
        <f>VLOOKUP(C143,'[2]Municipalidades más Afectadas ('!$D$2:$D$44,1,FALSE)</f>
        <v>#N/A</v>
      </c>
      <c r="Z143" t="e">
        <f t="shared" si="53"/>
        <v>#N/A</v>
      </c>
    </row>
    <row r="144" spans="1:26">
      <c r="A144" t="str">
        <f t="shared" si="36"/>
        <v>LA PAZ</v>
      </c>
      <c r="B144" s="13" t="s">
        <v>211</v>
      </c>
      <c r="C144" s="12" t="s">
        <v>479</v>
      </c>
      <c r="D144" t="e">
        <f t="shared" si="37"/>
        <v>#N/A</v>
      </c>
      <c r="E144" t="e">
        <f t="shared" si="38"/>
        <v>#N/A</v>
      </c>
      <c r="F144" t="e">
        <f t="shared" si="39"/>
        <v>#N/A</v>
      </c>
      <c r="G144" t="e">
        <f t="shared" si="40"/>
        <v>#N/A</v>
      </c>
      <c r="H144" t="e">
        <f t="shared" si="41"/>
        <v>#N/A</v>
      </c>
      <c r="I144" t="e">
        <f t="shared" si="42"/>
        <v>#N/A</v>
      </c>
      <c r="J144" t="e">
        <f t="shared" si="43"/>
        <v>#N/A</v>
      </c>
      <c r="K144" t="e">
        <f t="shared" si="44"/>
        <v>#N/A</v>
      </c>
      <c r="L144" t="e">
        <f t="shared" si="45"/>
        <v>#N/A</v>
      </c>
      <c r="M144" t="e">
        <f t="shared" si="46"/>
        <v>#N/A</v>
      </c>
      <c r="N144" t="e">
        <f t="shared" si="47"/>
        <v>#N/A</v>
      </c>
      <c r="O144" t="e">
        <f t="shared" si="48"/>
        <v>#N/A</v>
      </c>
      <c r="P144" t="e">
        <f t="shared" si="49"/>
        <v>#N/A</v>
      </c>
      <c r="Q144" t="e">
        <f t="shared" si="50"/>
        <v>#N/A</v>
      </c>
      <c r="R144" t="e">
        <f t="shared" si="51"/>
        <v>#N/A</v>
      </c>
      <c r="S144" t="e">
        <f t="shared" si="52"/>
        <v>#N/A</v>
      </c>
      <c r="T144" t="e">
        <f>VLOOKUP(C144,Codigos!$I$2:$I$213,1,FALSE)</f>
        <v>#N/A</v>
      </c>
      <c r="U144" t="e">
        <f>VLOOKUP(C144,Albergues!B$4:B$75,1,FALSE)</f>
        <v>#N/A</v>
      </c>
      <c r="V144" t="e">
        <f>VLOOKUP(C144,VMVDU!B$3:B$74,1,FALSE)</f>
        <v>#N/A</v>
      </c>
      <c r="W144" t="e">
        <f>VLOOKUP(C144,AsistenciaAlimentaria!B$2:B$43,1,FALSE)</f>
        <v>#N/A</v>
      </c>
      <c r="X144" t="e">
        <f>VLOOKUP(C144,Institituciones!$B$2:$B$27,1,FALSE)</f>
        <v>#N/A</v>
      </c>
      <c r="Y144" t="e">
        <f>VLOOKUP(C144,'[2]Municipalidades más Afectadas ('!$D$2:$D$44,1,FALSE)</f>
        <v>#N/A</v>
      </c>
      <c r="Z144" t="e">
        <f t="shared" si="53"/>
        <v>#N/A</v>
      </c>
    </row>
    <row r="145" spans="1:26">
      <c r="A145" t="str">
        <f t="shared" si="36"/>
        <v>LA PAZ</v>
      </c>
      <c r="B145" s="13" t="s">
        <v>212</v>
      </c>
      <c r="C145" s="12" t="s">
        <v>480</v>
      </c>
      <c r="D145">
        <f t="shared" si="37"/>
        <v>11</v>
      </c>
      <c r="E145">
        <f t="shared" si="38"/>
        <v>0</v>
      </c>
      <c r="F145">
        <f t="shared" si="39"/>
        <v>0</v>
      </c>
      <c r="G145">
        <f t="shared" si="40"/>
        <v>167</v>
      </c>
      <c r="H145">
        <f t="shared" si="41"/>
        <v>167</v>
      </c>
      <c r="I145">
        <f t="shared" si="42"/>
        <v>11</v>
      </c>
      <c r="J145">
        <f t="shared" si="43"/>
        <v>0</v>
      </c>
      <c r="K145">
        <f t="shared" si="44"/>
        <v>0</v>
      </c>
      <c r="L145">
        <f t="shared" si="45"/>
        <v>167</v>
      </c>
      <c r="M145">
        <f t="shared" si="46"/>
        <v>167</v>
      </c>
      <c r="N145" t="e">
        <f t="shared" si="47"/>
        <v>#N/A</v>
      </c>
      <c r="O145" t="e">
        <f t="shared" si="48"/>
        <v>#N/A</v>
      </c>
      <c r="P145" t="e">
        <f t="shared" si="49"/>
        <v>#N/A</v>
      </c>
      <c r="Q145" t="e">
        <f t="shared" si="50"/>
        <v>#N/A</v>
      </c>
      <c r="R145" t="e">
        <f t="shared" si="51"/>
        <v>#N/A</v>
      </c>
      <c r="S145" t="e">
        <f t="shared" si="52"/>
        <v>#N/A</v>
      </c>
      <c r="T145" t="str">
        <f>VLOOKUP(C145,Codigos!$I$2:$I$213,1,FALSE)</f>
        <v>0813</v>
      </c>
      <c r="U145" t="str">
        <f>VLOOKUP(C145,Albergues!B$4:B$75,1,FALSE)</f>
        <v>0813</v>
      </c>
      <c r="V145" t="str">
        <f>VLOOKUP(C145,VMVDU!B$3:B$74,1,FALSE)</f>
        <v>0813</v>
      </c>
      <c r="W145" t="e">
        <f>VLOOKUP(C145,AsistenciaAlimentaria!B$2:B$43,1,FALSE)</f>
        <v>#N/A</v>
      </c>
      <c r="X145" t="e">
        <f>VLOOKUP(C145,Institituciones!$B$2:$B$27,1,FALSE)</f>
        <v>#N/A</v>
      </c>
      <c r="Y145" t="str">
        <f>VLOOKUP(C145,'[2]Municipalidades más Afectadas ('!$D$2:$D$44,1,FALSE)</f>
        <v>0813</v>
      </c>
      <c r="Z145">
        <f t="shared" si="53"/>
        <v>0</v>
      </c>
    </row>
    <row r="146" spans="1:26">
      <c r="A146" t="str">
        <f t="shared" si="36"/>
        <v>LA PAZ</v>
      </c>
      <c r="B146" s="13" t="s">
        <v>213</v>
      </c>
      <c r="C146" s="12" t="s">
        <v>481</v>
      </c>
      <c r="D146" t="e">
        <f t="shared" si="37"/>
        <v>#N/A</v>
      </c>
      <c r="E146" t="e">
        <f t="shared" si="38"/>
        <v>#N/A</v>
      </c>
      <c r="F146" t="e">
        <f t="shared" si="39"/>
        <v>#N/A</v>
      </c>
      <c r="G146" t="e">
        <f t="shared" si="40"/>
        <v>#N/A</v>
      </c>
      <c r="H146" t="e">
        <f t="shared" si="41"/>
        <v>#N/A</v>
      </c>
      <c r="I146" t="e">
        <f t="shared" si="42"/>
        <v>#N/A</v>
      </c>
      <c r="J146" t="e">
        <f t="shared" si="43"/>
        <v>#N/A</v>
      </c>
      <c r="K146" t="e">
        <f t="shared" si="44"/>
        <v>#N/A</v>
      </c>
      <c r="L146" t="e">
        <f t="shared" si="45"/>
        <v>#N/A</v>
      </c>
      <c r="M146" t="e">
        <f t="shared" si="46"/>
        <v>#N/A</v>
      </c>
      <c r="N146" t="e">
        <f t="shared" si="47"/>
        <v>#N/A</v>
      </c>
      <c r="O146" t="e">
        <f t="shared" si="48"/>
        <v>#N/A</v>
      </c>
      <c r="P146" t="e">
        <f t="shared" si="49"/>
        <v>#N/A</v>
      </c>
      <c r="Q146" t="e">
        <f t="shared" si="50"/>
        <v>#N/A</v>
      </c>
      <c r="R146" t="e">
        <f t="shared" si="51"/>
        <v>#N/A</v>
      </c>
      <c r="S146" t="e">
        <f t="shared" si="52"/>
        <v>#N/A</v>
      </c>
      <c r="T146" t="e">
        <f>VLOOKUP(C146,Codigos!$I$2:$I$213,1,FALSE)</f>
        <v>#N/A</v>
      </c>
      <c r="U146" t="e">
        <f>VLOOKUP(C146,Albergues!B$4:B$75,1,FALSE)</f>
        <v>#N/A</v>
      </c>
      <c r="V146" t="e">
        <f>VLOOKUP(C146,VMVDU!B$3:B$74,1,FALSE)</f>
        <v>#N/A</v>
      </c>
      <c r="W146" t="e">
        <f>VLOOKUP(C146,AsistenciaAlimentaria!B$2:B$43,1,FALSE)</f>
        <v>#N/A</v>
      </c>
      <c r="X146" t="e">
        <f>VLOOKUP(C146,Institituciones!$B$2:$B$27,1,FALSE)</f>
        <v>#N/A</v>
      </c>
      <c r="Y146" t="e">
        <f>VLOOKUP(C146,'[2]Municipalidades más Afectadas ('!$D$2:$D$44,1,FALSE)</f>
        <v>#N/A</v>
      </c>
      <c r="Z146" t="e">
        <f t="shared" si="53"/>
        <v>#N/A</v>
      </c>
    </row>
    <row r="147" spans="1:26">
      <c r="A147" t="str">
        <f t="shared" si="36"/>
        <v>LA PAZ</v>
      </c>
      <c r="B147" s="13" t="s">
        <v>214</v>
      </c>
      <c r="C147" s="12" t="s">
        <v>482</v>
      </c>
      <c r="D147">
        <f t="shared" si="37"/>
        <v>5</v>
      </c>
      <c r="E147">
        <f t="shared" si="38"/>
        <v>0</v>
      </c>
      <c r="F147">
        <f t="shared" si="39"/>
        <v>0</v>
      </c>
      <c r="G147">
        <f t="shared" si="40"/>
        <v>332</v>
      </c>
      <c r="H147">
        <f t="shared" si="41"/>
        <v>332</v>
      </c>
      <c r="I147">
        <f t="shared" si="42"/>
        <v>6</v>
      </c>
      <c r="J147">
        <f t="shared" si="43"/>
        <v>0</v>
      </c>
      <c r="K147">
        <f t="shared" si="44"/>
        <v>0</v>
      </c>
      <c r="L147">
        <f t="shared" si="45"/>
        <v>360</v>
      </c>
      <c r="M147">
        <f t="shared" si="46"/>
        <v>360</v>
      </c>
      <c r="N147" t="e">
        <f t="shared" si="47"/>
        <v>#N/A</v>
      </c>
      <c r="O147" t="e">
        <f t="shared" si="48"/>
        <v>#N/A</v>
      </c>
      <c r="P147" t="e">
        <f t="shared" si="49"/>
        <v>#N/A</v>
      </c>
      <c r="Q147">
        <f t="shared" si="50"/>
        <v>1</v>
      </c>
      <c r="R147">
        <f t="shared" si="51"/>
        <v>2</v>
      </c>
      <c r="S147">
        <f t="shared" si="52"/>
        <v>17</v>
      </c>
      <c r="T147" t="str">
        <f>VLOOKUP(C147,Codigos!$I$2:$I$213,1,FALSE)</f>
        <v>0815</v>
      </c>
      <c r="U147" t="str">
        <f>VLOOKUP(C147,Albergues!B$4:B$75,1,FALSE)</f>
        <v>0815</v>
      </c>
      <c r="V147" t="str">
        <f>VLOOKUP(C147,VMVDU!B$3:B$74,1,FALSE)</f>
        <v>0815</v>
      </c>
      <c r="W147" t="e">
        <f>VLOOKUP(C147,AsistenciaAlimentaria!B$2:B$43,1,FALSE)</f>
        <v>#N/A</v>
      </c>
      <c r="X147" t="str">
        <f>VLOOKUP(C147,Institituciones!$B$2:$B$27,1,FALSE)</f>
        <v>0815</v>
      </c>
      <c r="Y147" t="str">
        <f>VLOOKUP(C147,'[2]Municipalidades más Afectadas ('!$D$2:$D$44,1,FALSE)</f>
        <v>0815</v>
      </c>
      <c r="Z147">
        <f t="shared" si="53"/>
        <v>28</v>
      </c>
    </row>
    <row r="148" spans="1:26">
      <c r="A148" t="str">
        <f t="shared" si="36"/>
        <v>LA PAZ</v>
      </c>
      <c r="B148" s="13" t="s">
        <v>215</v>
      </c>
      <c r="C148" s="12" t="s">
        <v>483</v>
      </c>
      <c r="D148">
        <f t="shared" si="37"/>
        <v>1</v>
      </c>
      <c r="E148">
        <f t="shared" si="38"/>
        <v>0</v>
      </c>
      <c r="F148">
        <f t="shared" si="39"/>
        <v>0</v>
      </c>
      <c r="G148">
        <f t="shared" si="40"/>
        <v>13</v>
      </c>
      <c r="H148">
        <f t="shared" si="41"/>
        <v>13</v>
      </c>
      <c r="I148">
        <f t="shared" si="42"/>
        <v>1</v>
      </c>
      <c r="J148">
        <f t="shared" si="43"/>
        <v>0</v>
      </c>
      <c r="K148">
        <f t="shared" si="44"/>
        <v>0</v>
      </c>
      <c r="L148">
        <f t="shared" si="45"/>
        <v>13</v>
      </c>
      <c r="M148">
        <f t="shared" si="46"/>
        <v>13</v>
      </c>
      <c r="N148" t="e">
        <f t="shared" si="47"/>
        <v>#N/A</v>
      </c>
      <c r="O148" t="e">
        <f t="shared" si="48"/>
        <v>#N/A</v>
      </c>
      <c r="P148" t="e">
        <f t="shared" si="49"/>
        <v>#N/A</v>
      </c>
      <c r="Q148" t="e">
        <f t="shared" si="50"/>
        <v>#N/A</v>
      </c>
      <c r="R148" t="e">
        <f t="shared" si="51"/>
        <v>#N/A</v>
      </c>
      <c r="S148" t="e">
        <f t="shared" si="52"/>
        <v>#N/A</v>
      </c>
      <c r="T148" t="str">
        <f>VLOOKUP(C148,Codigos!$I$2:$I$213,1,FALSE)</f>
        <v>0816</v>
      </c>
      <c r="U148" t="str">
        <f>VLOOKUP(C148,Albergues!B$4:B$75,1,FALSE)</f>
        <v>0816</v>
      </c>
      <c r="V148" t="str">
        <f>VLOOKUP(C148,VMVDU!B$3:B$74,1,FALSE)</f>
        <v>0816</v>
      </c>
      <c r="W148" t="e">
        <f>VLOOKUP(C148,AsistenciaAlimentaria!B$2:B$43,1,FALSE)</f>
        <v>#N/A</v>
      </c>
      <c r="X148" t="e">
        <f>VLOOKUP(C148,Institituciones!$B$2:$B$27,1,FALSE)</f>
        <v>#N/A</v>
      </c>
      <c r="Y148" t="e">
        <f>VLOOKUP(C148,'[2]Municipalidades más Afectadas ('!$D$2:$D$44,1,FALSE)</f>
        <v>#N/A</v>
      </c>
      <c r="Z148">
        <f t="shared" si="53"/>
        <v>0</v>
      </c>
    </row>
    <row r="149" spans="1:26">
      <c r="A149" t="str">
        <f t="shared" si="36"/>
        <v>LA PAZ</v>
      </c>
      <c r="B149" s="13" t="s">
        <v>216</v>
      </c>
      <c r="C149" s="12" t="s">
        <v>484</v>
      </c>
      <c r="D149" t="e">
        <f t="shared" si="37"/>
        <v>#N/A</v>
      </c>
      <c r="E149" t="e">
        <f t="shared" si="38"/>
        <v>#N/A</v>
      </c>
      <c r="F149" t="e">
        <f t="shared" si="39"/>
        <v>#N/A</v>
      </c>
      <c r="G149" t="e">
        <f t="shared" si="40"/>
        <v>#N/A</v>
      </c>
      <c r="H149" t="e">
        <f t="shared" si="41"/>
        <v>#N/A</v>
      </c>
      <c r="I149" t="e">
        <f t="shared" si="42"/>
        <v>#N/A</v>
      </c>
      <c r="J149" t="e">
        <f t="shared" si="43"/>
        <v>#N/A</v>
      </c>
      <c r="K149" t="e">
        <f t="shared" si="44"/>
        <v>#N/A</v>
      </c>
      <c r="L149" t="e">
        <f t="shared" si="45"/>
        <v>#N/A</v>
      </c>
      <c r="M149" t="e">
        <f t="shared" si="46"/>
        <v>#N/A</v>
      </c>
      <c r="N149" t="e">
        <f t="shared" si="47"/>
        <v>#N/A</v>
      </c>
      <c r="O149" t="e">
        <f t="shared" si="48"/>
        <v>#N/A</v>
      </c>
      <c r="P149" t="e">
        <f t="shared" si="49"/>
        <v>#N/A</v>
      </c>
      <c r="Q149" t="e">
        <f t="shared" si="50"/>
        <v>#N/A</v>
      </c>
      <c r="R149" t="e">
        <f t="shared" si="51"/>
        <v>#N/A</v>
      </c>
      <c r="S149" t="e">
        <f t="shared" si="52"/>
        <v>#N/A</v>
      </c>
      <c r="T149" t="e">
        <f>VLOOKUP(C149,Codigos!$I$2:$I$213,1,FALSE)</f>
        <v>#N/A</v>
      </c>
      <c r="U149" t="e">
        <f>VLOOKUP(C149,Albergues!B$4:B$75,1,FALSE)</f>
        <v>#N/A</v>
      </c>
      <c r="V149" t="e">
        <f>VLOOKUP(C149,VMVDU!B$3:B$74,1,FALSE)</f>
        <v>#N/A</v>
      </c>
      <c r="W149" t="e">
        <f>VLOOKUP(C149,AsistenciaAlimentaria!B$2:B$43,1,FALSE)</f>
        <v>#N/A</v>
      </c>
      <c r="X149" t="e">
        <f>VLOOKUP(C149,Institituciones!$B$2:$B$27,1,FALSE)</f>
        <v>#N/A</v>
      </c>
      <c r="Y149" t="e">
        <f>VLOOKUP(C149,'[2]Municipalidades más Afectadas ('!$D$2:$D$44,1,FALSE)</f>
        <v>#N/A</v>
      </c>
      <c r="Z149" t="e">
        <f t="shared" si="53"/>
        <v>#N/A</v>
      </c>
    </row>
    <row r="150" spans="1:26">
      <c r="A150" t="str">
        <f t="shared" si="36"/>
        <v>LA PAZ</v>
      </c>
      <c r="B150" s="13" t="s">
        <v>217</v>
      </c>
      <c r="C150" s="12" t="s">
        <v>485</v>
      </c>
      <c r="D150">
        <f t="shared" si="37"/>
        <v>5</v>
      </c>
      <c r="E150">
        <f t="shared" si="38"/>
        <v>0</v>
      </c>
      <c r="F150">
        <f t="shared" si="39"/>
        <v>0</v>
      </c>
      <c r="G150">
        <f t="shared" si="40"/>
        <v>42</v>
      </c>
      <c r="H150">
        <f t="shared" si="41"/>
        <v>42</v>
      </c>
      <c r="I150">
        <f t="shared" si="42"/>
        <v>5</v>
      </c>
      <c r="J150">
        <f t="shared" si="43"/>
        <v>0</v>
      </c>
      <c r="K150">
        <f t="shared" si="44"/>
        <v>0</v>
      </c>
      <c r="L150">
        <f t="shared" si="45"/>
        <v>42</v>
      </c>
      <c r="M150">
        <f t="shared" si="46"/>
        <v>42</v>
      </c>
      <c r="N150" t="e">
        <f t="shared" si="47"/>
        <v>#N/A</v>
      </c>
      <c r="O150" t="e">
        <f t="shared" si="48"/>
        <v>#N/A</v>
      </c>
      <c r="P150" t="e">
        <f t="shared" si="49"/>
        <v>#N/A</v>
      </c>
      <c r="Q150">
        <f t="shared" si="50"/>
        <v>1</v>
      </c>
      <c r="R150">
        <f t="shared" si="51"/>
        <v>1</v>
      </c>
      <c r="S150">
        <f t="shared" si="52"/>
        <v>1</v>
      </c>
      <c r="T150" t="str">
        <f>VLOOKUP(C150,Codigos!$I$2:$I$213,1,FALSE)</f>
        <v>0818</v>
      </c>
      <c r="U150" t="str">
        <f>VLOOKUP(C150,Albergues!B$4:B$75,1,FALSE)</f>
        <v>0818</v>
      </c>
      <c r="V150" t="str">
        <f>VLOOKUP(C150,VMVDU!B$3:B$74,1,FALSE)</f>
        <v>0818</v>
      </c>
      <c r="W150" t="e">
        <f>VLOOKUP(C150,AsistenciaAlimentaria!B$2:B$43,1,FALSE)</f>
        <v>#N/A</v>
      </c>
      <c r="X150" t="str">
        <f>VLOOKUP(C150,Institituciones!$B$2:$B$27,1,FALSE)</f>
        <v>0818</v>
      </c>
      <c r="Y150" t="e">
        <f>VLOOKUP(C150,'[2]Municipalidades más Afectadas ('!$D$2:$D$44,1,FALSE)</f>
        <v>#N/A</v>
      </c>
      <c r="Z150">
        <f t="shared" si="53"/>
        <v>0</v>
      </c>
    </row>
    <row r="151" spans="1:26">
      <c r="A151" t="str">
        <f t="shared" si="36"/>
        <v>LA PAZ</v>
      </c>
      <c r="B151" s="13" t="s">
        <v>218</v>
      </c>
      <c r="C151" s="12" t="s">
        <v>486</v>
      </c>
      <c r="D151">
        <f t="shared" si="37"/>
        <v>2</v>
      </c>
      <c r="E151">
        <f t="shared" si="38"/>
        <v>0</v>
      </c>
      <c r="F151">
        <f t="shared" si="39"/>
        <v>0</v>
      </c>
      <c r="G151">
        <f t="shared" si="40"/>
        <v>41</v>
      </c>
      <c r="H151">
        <f t="shared" si="41"/>
        <v>41</v>
      </c>
      <c r="I151">
        <f t="shared" si="42"/>
        <v>2</v>
      </c>
      <c r="J151">
        <f t="shared" si="43"/>
        <v>0</v>
      </c>
      <c r="K151">
        <f t="shared" si="44"/>
        <v>0</v>
      </c>
      <c r="L151">
        <f t="shared" si="45"/>
        <v>41</v>
      </c>
      <c r="M151">
        <f t="shared" si="46"/>
        <v>41</v>
      </c>
      <c r="N151">
        <f t="shared" si="47"/>
        <v>1</v>
      </c>
      <c r="O151">
        <f t="shared" si="48"/>
        <v>0</v>
      </c>
      <c r="P151">
        <f t="shared" si="49"/>
        <v>4</v>
      </c>
      <c r="Q151" t="e">
        <f t="shared" si="50"/>
        <v>#N/A</v>
      </c>
      <c r="R151" t="e">
        <f t="shared" si="51"/>
        <v>#N/A</v>
      </c>
      <c r="S151" t="e">
        <f t="shared" si="52"/>
        <v>#N/A</v>
      </c>
      <c r="T151" t="str">
        <f>VLOOKUP(C151,Codigos!$I$2:$I$213,1,FALSE)</f>
        <v>0819</v>
      </c>
      <c r="U151" t="str">
        <f>VLOOKUP(C151,Albergues!B$4:B$75,1,FALSE)</f>
        <v>0819</v>
      </c>
      <c r="V151" t="str">
        <f>VLOOKUP(C151,VMVDU!B$3:B$74,1,FALSE)</f>
        <v>0819</v>
      </c>
      <c r="W151" t="str">
        <f>VLOOKUP(C151,AsistenciaAlimentaria!B$2:B$43,1,FALSE)</f>
        <v>0819</v>
      </c>
      <c r="X151" t="e">
        <f>VLOOKUP(C151,Institituciones!$B$2:$B$27,1,FALSE)</f>
        <v>#N/A</v>
      </c>
      <c r="Y151" t="str">
        <f>VLOOKUP(C151,'[2]Municipalidades más Afectadas ('!$D$2:$D$44,1,FALSE)</f>
        <v>0819</v>
      </c>
      <c r="Z151">
        <f t="shared" si="53"/>
        <v>0</v>
      </c>
    </row>
    <row r="152" spans="1:26">
      <c r="A152" t="str">
        <f t="shared" si="36"/>
        <v>LA PAZ</v>
      </c>
      <c r="B152" s="13" t="s">
        <v>219</v>
      </c>
      <c r="C152" s="12" t="s">
        <v>487</v>
      </c>
      <c r="D152" t="e">
        <f t="shared" si="37"/>
        <v>#N/A</v>
      </c>
      <c r="E152" t="e">
        <f t="shared" si="38"/>
        <v>#N/A</v>
      </c>
      <c r="F152" t="e">
        <f t="shared" si="39"/>
        <v>#N/A</v>
      </c>
      <c r="G152" t="e">
        <f t="shared" si="40"/>
        <v>#N/A</v>
      </c>
      <c r="H152" t="e">
        <f t="shared" si="41"/>
        <v>#N/A</v>
      </c>
      <c r="I152" t="e">
        <f t="shared" si="42"/>
        <v>#N/A</v>
      </c>
      <c r="J152" t="e">
        <f t="shared" si="43"/>
        <v>#N/A</v>
      </c>
      <c r="K152" t="e">
        <f t="shared" si="44"/>
        <v>#N/A</v>
      </c>
      <c r="L152" t="e">
        <f t="shared" si="45"/>
        <v>#N/A</v>
      </c>
      <c r="M152" t="e">
        <f t="shared" si="46"/>
        <v>#N/A</v>
      </c>
      <c r="N152" t="e">
        <f t="shared" si="47"/>
        <v>#N/A</v>
      </c>
      <c r="O152" t="e">
        <f t="shared" si="48"/>
        <v>#N/A</v>
      </c>
      <c r="P152" t="e">
        <f t="shared" si="49"/>
        <v>#N/A</v>
      </c>
      <c r="Q152" t="e">
        <f t="shared" si="50"/>
        <v>#N/A</v>
      </c>
      <c r="R152" t="e">
        <f t="shared" si="51"/>
        <v>#N/A</v>
      </c>
      <c r="S152" t="e">
        <f t="shared" si="52"/>
        <v>#N/A</v>
      </c>
      <c r="T152" t="e">
        <f>VLOOKUP(C152,Codigos!$I$2:$I$213,1,FALSE)</f>
        <v>#N/A</v>
      </c>
      <c r="U152" t="e">
        <f>VLOOKUP(C152,Albergues!B$4:B$75,1,FALSE)</f>
        <v>#N/A</v>
      </c>
      <c r="V152" t="e">
        <f>VLOOKUP(C152,VMVDU!B$3:B$74,1,FALSE)</f>
        <v>#N/A</v>
      </c>
      <c r="W152" t="e">
        <f>VLOOKUP(C152,AsistenciaAlimentaria!B$2:B$43,1,FALSE)</f>
        <v>#N/A</v>
      </c>
      <c r="X152" t="e">
        <f>VLOOKUP(C152,Institituciones!$B$2:$B$27,1,FALSE)</f>
        <v>#N/A</v>
      </c>
      <c r="Y152" t="e">
        <f>VLOOKUP(C152,'[2]Municipalidades más Afectadas ('!$D$2:$D$44,1,FALSE)</f>
        <v>#N/A</v>
      </c>
      <c r="Z152" t="e">
        <f t="shared" si="53"/>
        <v>#N/A</v>
      </c>
    </row>
    <row r="153" spans="1:26">
      <c r="A153" t="str">
        <f t="shared" si="36"/>
        <v>LA PAZ</v>
      </c>
      <c r="B153" s="13" t="s">
        <v>220</v>
      </c>
      <c r="C153" s="12" t="s">
        <v>488</v>
      </c>
      <c r="D153">
        <f t="shared" si="37"/>
        <v>6</v>
      </c>
      <c r="E153">
        <f t="shared" si="38"/>
        <v>3</v>
      </c>
      <c r="F153">
        <f t="shared" si="39"/>
        <v>0</v>
      </c>
      <c r="G153">
        <f t="shared" si="40"/>
        <v>16</v>
      </c>
      <c r="H153">
        <f t="shared" si="41"/>
        <v>16</v>
      </c>
      <c r="I153">
        <f t="shared" si="42"/>
        <v>6</v>
      </c>
      <c r="J153">
        <f t="shared" si="43"/>
        <v>3</v>
      </c>
      <c r="K153">
        <f t="shared" si="44"/>
        <v>0</v>
      </c>
      <c r="L153">
        <f t="shared" si="45"/>
        <v>16</v>
      </c>
      <c r="M153">
        <f t="shared" si="46"/>
        <v>16</v>
      </c>
      <c r="N153">
        <f t="shared" si="47"/>
        <v>15</v>
      </c>
      <c r="O153">
        <f t="shared" si="48"/>
        <v>43</v>
      </c>
      <c r="P153">
        <f t="shared" si="49"/>
        <v>488</v>
      </c>
      <c r="Q153" t="e">
        <f t="shared" si="50"/>
        <v>#N/A</v>
      </c>
      <c r="R153" t="e">
        <f t="shared" si="51"/>
        <v>#N/A</v>
      </c>
      <c r="S153" t="e">
        <f t="shared" si="52"/>
        <v>#N/A</v>
      </c>
      <c r="T153" t="str">
        <f>VLOOKUP(C153,Codigos!$I$2:$I$213,1,FALSE)</f>
        <v>0821</v>
      </c>
      <c r="U153" t="str">
        <f>VLOOKUP(C153,Albergues!B$4:B$75,1,FALSE)</f>
        <v>0821</v>
      </c>
      <c r="V153" t="str">
        <f>VLOOKUP(C153,VMVDU!B$3:B$74,1,FALSE)</f>
        <v>0821</v>
      </c>
      <c r="W153" t="str">
        <f>VLOOKUP(C153,AsistenciaAlimentaria!B$2:B$43,1,FALSE)</f>
        <v>0821</v>
      </c>
      <c r="X153" t="e">
        <f>VLOOKUP(C153,Institituciones!$B$2:$B$27,1,FALSE)</f>
        <v>#N/A</v>
      </c>
      <c r="Y153" t="str">
        <f>VLOOKUP(C153,'[2]Municipalidades más Afectadas ('!$D$2:$D$44,1,FALSE)</f>
        <v>0821</v>
      </c>
      <c r="Z153">
        <f t="shared" si="53"/>
        <v>0</v>
      </c>
    </row>
    <row r="154" spans="1:26">
      <c r="A154" t="str">
        <f t="shared" si="36"/>
        <v>LA PAZ</v>
      </c>
      <c r="B154" s="13" t="s">
        <v>221</v>
      </c>
      <c r="C154" s="12" t="s">
        <v>489</v>
      </c>
      <c r="D154">
        <f t="shared" si="37"/>
        <v>6</v>
      </c>
      <c r="E154">
        <f t="shared" si="38"/>
        <v>0</v>
      </c>
      <c r="F154">
        <f t="shared" si="39"/>
        <v>0</v>
      </c>
      <c r="G154">
        <f t="shared" si="40"/>
        <v>378</v>
      </c>
      <c r="H154">
        <f t="shared" si="41"/>
        <v>378</v>
      </c>
      <c r="I154">
        <f t="shared" si="42"/>
        <v>6</v>
      </c>
      <c r="J154">
        <f t="shared" si="43"/>
        <v>0</v>
      </c>
      <c r="K154">
        <f t="shared" si="44"/>
        <v>0</v>
      </c>
      <c r="L154">
        <f t="shared" si="45"/>
        <v>378</v>
      </c>
      <c r="M154">
        <f t="shared" si="46"/>
        <v>378</v>
      </c>
      <c r="N154">
        <f t="shared" si="47"/>
        <v>5</v>
      </c>
      <c r="O154">
        <f t="shared" si="48"/>
        <v>8</v>
      </c>
      <c r="P154">
        <f t="shared" si="49"/>
        <v>24</v>
      </c>
      <c r="Q154" t="e">
        <f t="shared" si="50"/>
        <v>#N/A</v>
      </c>
      <c r="R154" t="e">
        <f t="shared" si="51"/>
        <v>#N/A</v>
      </c>
      <c r="S154" t="e">
        <f t="shared" si="52"/>
        <v>#N/A</v>
      </c>
      <c r="T154" t="str">
        <f>VLOOKUP(C154,Codigos!$I$2:$I$213,1,FALSE)</f>
        <v>0822</v>
      </c>
      <c r="U154" t="str">
        <f>VLOOKUP(C154,Albergues!B$4:B$75,1,FALSE)</f>
        <v>0822</v>
      </c>
      <c r="V154" t="str">
        <f>VLOOKUP(C154,VMVDU!B$3:B$74,1,FALSE)</f>
        <v>0822</v>
      </c>
      <c r="W154" t="str">
        <f>VLOOKUP(C154,AsistenciaAlimentaria!B$2:B$43,1,FALSE)</f>
        <v>0822</v>
      </c>
      <c r="X154" t="e">
        <f>VLOOKUP(C154,Institituciones!$B$2:$B$27,1,FALSE)</f>
        <v>#N/A</v>
      </c>
      <c r="Y154" t="str">
        <f>VLOOKUP(C154,'[2]Municipalidades más Afectadas ('!$D$2:$D$44,1,FALSE)</f>
        <v>0822</v>
      </c>
      <c r="Z154">
        <f t="shared" si="53"/>
        <v>0</v>
      </c>
    </row>
    <row r="155" spans="1:26">
      <c r="A155" t="str">
        <f t="shared" si="36"/>
        <v>CABAÑAS</v>
      </c>
      <c r="B155" s="13" t="s">
        <v>222</v>
      </c>
      <c r="C155" s="12" t="s">
        <v>490</v>
      </c>
      <c r="D155" t="e">
        <f t="shared" si="37"/>
        <v>#N/A</v>
      </c>
      <c r="E155" t="e">
        <f t="shared" si="38"/>
        <v>#N/A</v>
      </c>
      <c r="F155" t="e">
        <f t="shared" si="39"/>
        <v>#N/A</v>
      </c>
      <c r="G155" t="e">
        <f t="shared" si="40"/>
        <v>#N/A</v>
      </c>
      <c r="H155" t="e">
        <f t="shared" si="41"/>
        <v>#N/A</v>
      </c>
      <c r="I155" t="e">
        <f t="shared" si="42"/>
        <v>#N/A</v>
      </c>
      <c r="J155" t="e">
        <f t="shared" si="43"/>
        <v>#N/A</v>
      </c>
      <c r="K155" t="e">
        <f t="shared" si="44"/>
        <v>#N/A</v>
      </c>
      <c r="L155" t="e">
        <f t="shared" si="45"/>
        <v>#N/A</v>
      </c>
      <c r="M155" t="e">
        <f t="shared" si="46"/>
        <v>#N/A</v>
      </c>
      <c r="N155" t="e">
        <f t="shared" si="47"/>
        <v>#N/A</v>
      </c>
      <c r="O155" t="e">
        <f t="shared" si="48"/>
        <v>#N/A</v>
      </c>
      <c r="P155" t="e">
        <f t="shared" si="49"/>
        <v>#N/A</v>
      </c>
      <c r="Q155" t="e">
        <f t="shared" si="50"/>
        <v>#N/A</v>
      </c>
      <c r="R155" t="e">
        <f t="shared" si="51"/>
        <v>#N/A</v>
      </c>
      <c r="S155" t="e">
        <f t="shared" si="52"/>
        <v>#N/A</v>
      </c>
      <c r="T155" t="e">
        <f>VLOOKUP(C155,Codigos!$I$2:$I$213,1,FALSE)</f>
        <v>#N/A</v>
      </c>
      <c r="U155" t="e">
        <f>VLOOKUP(C155,Albergues!B$4:B$75,1,FALSE)</f>
        <v>#N/A</v>
      </c>
      <c r="V155" t="e">
        <f>VLOOKUP(C155,VMVDU!B$3:B$74,1,FALSE)</f>
        <v>#N/A</v>
      </c>
      <c r="W155" t="e">
        <f>VLOOKUP(C155,AsistenciaAlimentaria!B$2:B$43,1,FALSE)</f>
        <v>#N/A</v>
      </c>
      <c r="X155" t="e">
        <f>VLOOKUP(C155,Institituciones!$B$2:$B$27,1,FALSE)</f>
        <v>#N/A</v>
      </c>
      <c r="Y155" t="e">
        <f>VLOOKUP(C155,'[2]Municipalidades más Afectadas ('!$D$2:$D$44,1,FALSE)</f>
        <v>#N/A</v>
      </c>
      <c r="Z155" t="e">
        <f t="shared" si="53"/>
        <v>#N/A</v>
      </c>
    </row>
    <row r="156" spans="1:26">
      <c r="A156" t="str">
        <f t="shared" si="36"/>
        <v>CABAÑAS</v>
      </c>
      <c r="B156" s="13" t="s">
        <v>223</v>
      </c>
      <c r="C156" s="12" t="s">
        <v>491</v>
      </c>
      <c r="D156" t="e">
        <f t="shared" si="37"/>
        <v>#N/A</v>
      </c>
      <c r="E156" t="e">
        <f t="shared" si="38"/>
        <v>#N/A</v>
      </c>
      <c r="F156" t="e">
        <f t="shared" si="39"/>
        <v>#N/A</v>
      </c>
      <c r="G156" t="e">
        <f t="shared" si="40"/>
        <v>#N/A</v>
      </c>
      <c r="H156" t="e">
        <f t="shared" si="41"/>
        <v>#N/A</v>
      </c>
      <c r="I156" t="e">
        <f t="shared" si="42"/>
        <v>#N/A</v>
      </c>
      <c r="J156" t="e">
        <f t="shared" si="43"/>
        <v>#N/A</v>
      </c>
      <c r="K156" t="e">
        <f t="shared" si="44"/>
        <v>#N/A</v>
      </c>
      <c r="L156" t="e">
        <f t="shared" si="45"/>
        <v>#N/A</v>
      </c>
      <c r="M156" t="e">
        <f t="shared" si="46"/>
        <v>#N/A</v>
      </c>
      <c r="N156" t="e">
        <f t="shared" si="47"/>
        <v>#N/A</v>
      </c>
      <c r="O156" t="e">
        <f t="shared" si="48"/>
        <v>#N/A</v>
      </c>
      <c r="P156" t="e">
        <f t="shared" si="49"/>
        <v>#N/A</v>
      </c>
      <c r="Q156" t="e">
        <f t="shared" si="50"/>
        <v>#N/A</v>
      </c>
      <c r="R156" t="e">
        <f t="shared" si="51"/>
        <v>#N/A</v>
      </c>
      <c r="S156" t="e">
        <f t="shared" si="52"/>
        <v>#N/A</v>
      </c>
      <c r="T156" t="e">
        <f>VLOOKUP(C156,Codigos!$I$2:$I$213,1,FALSE)</f>
        <v>#N/A</v>
      </c>
      <c r="U156" t="e">
        <f>VLOOKUP(C156,Albergues!B$4:B$75,1,FALSE)</f>
        <v>#N/A</v>
      </c>
      <c r="V156" t="e">
        <f>VLOOKUP(C156,VMVDU!B$3:B$74,1,FALSE)</f>
        <v>#N/A</v>
      </c>
      <c r="W156" t="e">
        <f>VLOOKUP(C156,AsistenciaAlimentaria!B$2:B$43,1,FALSE)</f>
        <v>#N/A</v>
      </c>
      <c r="X156" t="e">
        <f>VLOOKUP(C156,Institituciones!$B$2:$B$27,1,FALSE)</f>
        <v>#N/A</v>
      </c>
      <c r="Y156" t="e">
        <f>VLOOKUP(C156,'[2]Municipalidades más Afectadas ('!$D$2:$D$44,1,FALSE)</f>
        <v>#N/A</v>
      </c>
      <c r="Z156" t="e">
        <f t="shared" si="53"/>
        <v>#N/A</v>
      </c>
    </row>
    <row r="157" spans="1:26">
      <c r="A157" t="str">
        <f t="shared" si="36"/>
        <v>CABAÑAS</v>
      </c>
      <c r="B157" s="13" t="s">
        <v>224</v>
      </c>
      <c r="C157" s="12" t="s">
        <v>492</v>
      </c>
      <c r="D157" t="e">
        <f t="shared" si="37"/>
        <v>#N/A</v>
      </c>
      <c r="E157" t="e">
        <f t="shared" si="38"/>
        <v>#N/A</v>
      </c>
      <c r="F157" t="e">
        <f t="shared" si="39"/>
        <v>#N/A</v>
      </c>
      <c r="G157" t="e">
        <f t="shared" si="40"/>
        <v>#N/A</v>
      </c>
      <c r="H157" t="e">
        <f t="shared" si="41"/>
        <v>#N/A</v>
      </c>
      <c r="I157" t="e">
        <f t="shared" si="42"/>
        <v>#N/A</v>
      </c>
      <c r="J157" t="e">
        <f t="shared" si="43"/>
        <v>#N/A</v>
      </c>
      <c r="K157" t="e">
        <f t="shared" si="44"/>
        <v>#N/A</v>
      </c>
      <c r="L157" t="e">
        <f t="shared" si="45"/>
        <v>#N/A</v>
      </c>
      <c r="M157" t="e">
        <f t="shared" si="46"/>
        <v>#N/A</v>
      </c>
      <c r="N157">
        <f t="shared" si="47"/>
        <v>6</v>
      </c>
      <c r="O157">
        <f t="shared" si="48"/>
        <v>4</v>
      </c>
      <c r="P157">
        <f t="shared" si="49"/>
        <v>55</v>
      </c>
      <c r="Q157" t="e">
        <f t="shared" si="50"/>
        <v>#N/A</v>
      </c>
      <c r="R157" t="e">
        <f t="shared" si="51"/>
        <v>#N/A</v>
      </c>
      <c r="S157" t="e">
        <f t="shared" si="52"/>
        <v>#N/A</v>
      </c>
      <c r="T157" t="str">
        <f>VLOOKUP(C157,Codigos!$I$2:$I$213,1,FALSE)</f>
        <v>0903</v>
      </c>
      <c r="U157" t="e">
        <f>VLOOKUP(C157,Albergues!B$4:B$75,1,FALSE)</f>
        <v>#N/A</v>
      </c>
      <c r="V157" t="e">
        <f>VLOOKUP(C157,VMVDU!B$3:B$74,1,FALSE)</f>
        <v>#N/A</v>
      </c>
      <c r="W157" t="str">
        <f>VLOOKUP(C157,AsistenciaAlimentaria!B$2:B$43,1,FALSE)</f>
        <v>0903</v>
      </c>
      <c r="X157" t="e">
        <f>VLOOKUP(C157,Institituciones!$B$2:$B$27,1,FALSE)</f>
        <v>#N/A</v>
      </c>
      <c r="Y157" t="e">
        <f>VLOOKUP(C157,'[2]Municipalidades más Afectadas ('!$D$2:$D$44,1,FALSE)</f>
        <v>#N/A</v>
      </c>
      <c r="Z157" t="e">
        <f t="shared" si="53"/>
        <v>#N/A</v>
      </c>
    </row>
    <row r="158" spans="1:26">
      <c r="A158" t="str">
        <f t="shared" si="36"/>
        <v>CABAÑAS</v>
      </c>
      <c r="B158" s="13" t="s">
        <v>225</v>
      </c>
      <c r="C158" s="12" t="s">
        <v>493</v>
      </c>
      <c r="D158" t="e">
        <f t="shared" si="37"/>
        <v>#N/A</v>
      </c>
      <c r="E158" t="e">
        <f t="shared" si="38"/>
        <v>#N/A</v>
      </c>
      <c r="F158" t="e">
        <f t="shared" si="39"/>
        <v>#N/A</v>
      </c>
      <c r="G158" t="e">
        <f t="shared" si="40"/>
        <v>#N/A</v>
      </c>
      <c r="H158" t="e">
        <f t="shared" si="41"/>
        <v>#N/A</v>
      </c>
      <c r="I158" t="e">
        <f t="shared" si="42"/>
        <v>#N/A</v>
      </c>
      <c r="J158" t="e">
        <f t="shared" si="43"/>
        <v>#N/A</v>
      </c>
      <c r="K158" t="e">
        <f t="shared" si="44"/>
        <v>#N/A</v>
      </c>
      <c r="L158" t="e">
        <f t="shared" si="45"/>
        <v>#N/A</v>
      </c>
      <c r="M158" t="e">
        <f t="shared" si="46"/>
        <v>#N/A</v>
      </c>
      <c r="N158" t="e">
        <f t="shared" si="47"/>
        <v>#N/A</v>
      </c>
      <c r="O158" t="e">
        <f t="shared" si="48"/>
        <v>#N/A</v>
      </c>
      <c r="P158" t="e">
        <f t="shared" si="49"/>
        <v>#N/A</v>
      </c>
      <c r="Q158" t="e">
        <f t="shared" si="50"/>
        <v>#N/A</v>
      </c>
      <c r="R158" t="e">
        <f t="shared" si="51"/>
        <v>#N/A</v>
      </c>
      <c r="S158" t="e">
        <f t="shared" si="52"/>
        <v>#N/A</v>
      </c>
      <c r="T158" t="e">
        <f>VLOOKUP(C158,Codigos!$I$2:$I$213,1,FALSE)</f>
        <v>#N/A</v>
      </c>
      <c r="U158" t="e">
        <f>VLOOKUP(C158,Albergues!B$4:B$75,1,FALSE)</f>
        <v>#N/A</v>
      </c>
      <c r="V158" t="e">
        <f>VLOOKUP(C158,VMVDU!B$3:B$74,1,FALSE)</f>
        <v>#N/A</v>
      </c>
      <c r="W158" t="e">
        <f>VLOOKUP(C158,AsistenciaAlimentaria!B$2:B$43,1,FALSE)</f>
        <v>#N/A</v>
      </c>
      <c r="X158" t="e">
        <f>VLOOKUP(C158,Institituciones!$B$2:$B$27,1,FALSE)</f>
        <v>#N/A</v>
      </c>
      <c r="Y158" t="e">
        <f>VLOOKUP(C158,'[2]Municipalidades más Afectadas ('!$D$2:$D$44,1,FALSE)</f>
        <v>#N/A</v>
      </c>
      <c r="Z158" t="e">
        <f t="shared" si="53"/>
        <v>#N/A</v>
      </c>
    </row>
    <row r="159" spans="1:26">
      <c r="A159" t="str">
        <f t="shared" si="36"/>
        <v>CABAÑAS</v>
      </c>
      <c r="B159" s="13" t="s">
        <v>226</v>
      </c>
      <c r="C159" s="12" t="s">
        <v>494</v>
      </c>
      <c r="D159" t="e">
        <f t="shared" si="37"/>
        <v>#N/A</v>
      </c>
      <c r="E159" t="e">
        <f t="shared" si="38"/>
        <v>#N/A</v>
      </c>
      <c r="F159" t="e">
        <f t="shared" si="39"/>
        <v>#N/A</v>
      </c>
      <c r="G159" t="e">
        <f t="shared" si="40"/>
        <v>#N/A</v>
      </c>
      <c r="H159" t="e">
        <f t="shared" si="41"/>
        <v>#N/A</v>
      </c>
      <c r="I159" t="e">
        <f t="shared" si="42"/>
        <v>#N/A</v>
      </c>
      <c r="J159" t="e">
        <f t="shared" si="43"/>
        <v>#N/A</v>
      </c>
      <c r="K159" t="e">
        <f t="shared" si="44"/>
        <v>#N/A</v>
      </c>
      <c r="L159" t="e">
        <f t="shared" si="45"/>
        <v>#N/A</v>
      </c>
      <c r="M159" t="e">
        <f t="shared" si="46"/>
        <v>#N/A</v>
      </c>
      <c r="N159" t="e">
        <f t="shared" si="47"/>
        <v>#N/A</v>
      </c>
      <c r="O159" t="e">
        <f t="shared" si="48"/>
        <v>#N/A</v>
      </c>
      <c r="P159" t="e">
        <f t="shared" si="49"/>
        <v>#N/A</v>
      </c>
      <c r="Q159" t="e">
        <f t="shared" si="50"/>
        <v>#N/A</v>
      </c>
      <c r="R159" t="e">
        <f t="shared" si="51"/>
        <v>#N/A</v>
      </c>
      <c r="S159" t="e">
        <f t="shared" si="52"/>
        <v>#N/A</v>
      </c>
      <c r="T159" t="e">
        <f>VLOOKUP(C159,Codigos!$I$2:$I$213,1,FALSE)</f>
        <v>#N/A</v>
      </c>
      <c r="U159" t="e">
        <f>VLOOKUP(C159,Albergues!B$4:B$75,1,FALSE)</f>
        <v>#N/A</v>
      </c>
      <c r="V159" t="e">
        <f>VLOOKUP(C159,VMVDU!B$3:B$74,1,FALSE)</f>
        <v>#N/A</v>
      </c>
      <c r="W159" t="e">
        <f>VLOOKUP(C159,AsistenciaAlimentaria!B$2:B$43,1,FALSE)</f>
        <v>#N/A</v>
      </c>
      <c r="X159" t="e">
        <f>VLOOKUP(C159,Institituciones!$B$2:$B$27,1,FALSE)</f>
        <v>#N/A</v>
      </c>
      <c r="Y159" t="e">
        <f>VLOOKUP(C159,'[2]Municipalidades más Afectadas ('!$D$2:$D$44,1,FALSE)</f>
        <v>#N/A</v>
      </c>
      <c r="Z159" t="e">
        <f t="shared" si="53"/>
        <v>#N/A</v>
      </c>
    </row>
    <row r="160" spans="1:26">
      <c r="A160" t="str">
        <f t="shared" si="36"/>
        <v>CABAÑAS</v>
      </c>
      <c r="B160" s="13" t="s">
        <v>227</v>
      </c>
      <c r="C160" s="12" t="s">
        <v>495</v>
      </c>
      <c r="D160" t="e">
        <f t="shared" si="37"/>
        <v>#N/A</v>
      </c>
      <c r="E160" t="e">
        <f t="shared" si="38"/>
        <v>#N/A</v>
      </c>
      <c r="F160" t="e">
        <f t="shared" si="39"/>
        <v>#N/A</v>
      </c>
      <c r="G160" t="e">
        <f t="shared" si="40"/>
        <v>#N/A</v>
      </c>
      <c r="H160" t="e">
        <f t="shared" si="41"/>
        <v>#N/A</v>
      </c>
      <c r="I160" t="e">
        <f t="shared" si="42"/>
        <v>#N/A</v>
      </c>
      <c r="J160" t="e">
        <f t="shared" si="43"/>
        <v>#N/A</v>
      </c>
      <c r="K160" t="e">
        <f t="shared" si="44"/>
        <v>#N/A</v>
      </c>
      <c r="L160" t="e">
        <f t="shared" si="45"/>
        <v>#N/A</v>
      </c>
      <c r="M160" t="e">
        <f t="shared" si="46"/>
        <v>#N/A</v>
      </c>
      <c r="N160">
        <f t="shared" si="47"/>
        <v>7</v>
      </c>
      <c r="O160">
        <f t="shared" si="48"/>
        <v>8</v>
      </c>
      <c r="P160">
        <f t="shared" si="49"/>
        <v>35</v>
      </c>
      <c r="Q160" t="e">
        <f t="shared" si="50"/>
        <v>#N/A</v>
      </c>
      <c r="R160" t="e">
        <f t="shared" si="51"/>
        <v>#N/A</v>
      </c>
      <c r="S160" t="e">
        <f t="shared" si="52"/>
        <v>#N/A</v>
      </c>
      <c r="T160" t="str">
        <f>VLOOKUP(C160,Codigos!$I$2:$I$213,1,FALSE)</f>
        <v>0906</v>
      </c>
      <c r="U160" t="e">
        <f>VLOOKUP(C160,Albergues!B$4:B$75,1,FALSE)</f>
        <v>#N/A</v>
      </c>
      <c r="V160" t="e">
        <f>VLOOKUP(C160,VMVDU!B$3:B$74,1,FALSE)</f>
        <v>#N/A</v>
      </c>
      <c r="W160" t="str">
        <f>VLOOKUP(C160,AsistenciaAlimentaria!B$2:B$43,1,FALSE)</f>
        <v>0906</v>
      </c>
      <c r="X160" t="e">
        <f>VLOOKUP(C160,Institituciones!$B$2:$B$27,1,FALSE)</f>
        <v>#N/A</v>
      </c>
      <c r="Y160" t="str">
        <f>VLOOKUP(C160,'[2]Municipalidades más Afectadas ('!$D$2:$D$44,1,FALSE)</f>
        <v>0906</v>
      </c>
      <c r="Z160" t="e">
        <f t="shared" si="53"/>
        <v>#N/A</v>
      </c>
    </row>
    <row r="161" spans="1:26">
      <c r="A161" t="str">
        <f t="shared" si="36"/>
        <v>CABAÑAS</v>
      </c>
      <c r="B161" s="13" t="s">
        <v>228</v>
      </c>
      <c r="C161" s="12" t="s">
        <v>496</v>
      </c>
      <c r="D161" t="e">
        <f t="shared" si="37"/>
        <v>#N/A</v>
      </c>
      <c r="E161" t="e">
        <f t="shared" si="38"/>
        <v>#N/A</v>
      </c>
      <c r="F161" t="e">
        <f t="shared" si="39"/>
        <v>#N/A</v>
      </c>
      <c r="G161" t="e">
        <f t="shared" si="40"/>
        <v>#N/A</v>
      </c>
      <c r="H161" t="e">
        <f t="shared" si="41"/>
        <v>#N/A</v>
      </c>
      <c r="I161" t="e">
        <f t="shared" si="42"/>
        <v>#N/A</v>
      </c>
      <c r="J161" t="e">
        <f t="shared" si="43"/>
        <v>#N/A</v>
      </c>
      <c r="K161" t="e">
        <f t="shared" si="44"/>
        <v>#N/A</v>
      </c>
      <c r="L161" t="e">
        <f t="shared" si="45"/>
        <v>#N/A</v>
      </c>
      <c r="M161" t="e">
        <f t="shared" si="46"/>
        <v>#N/A</v>
      </c>
      <c r="N161" t="e">
        <f t="shared" si="47"/>
        <v>#N/A</v>
      </c>
      <c r="O161" t="e">
        <f t="shared" si="48"/>
        <v>#N/A</v>
      </c>
      <c r="P161" t="e">
        <f t="shared" si="49"/>
        <v>#N/A</v>
      </c>
      <c r="Q161" t="e">
        <f t="shared" si="50"/>
        <v>#N/A</v>
      </c>
      <c r="R161" t="e">
        <f t="shared" si="51"/>
        <v>#N/A</v>
      </c>
      <c r="S161" t="e">
        <f t="shared" si="52"/>
        <v>#N/A</v>
      </c>
      <c r="T161" t="e">
        <f>VLOOKUP(C161,Codigos!$I$2:$I$213,1,FALSE)</f>
        <v>#N/A</v>
      </c>
      <c r="U161" t="e">
        <f>VLOOKUP(C161,Albergues!B$4:B$75,1,FALSE)</f>
        <v>#N/A</v>
      </c>
      <c r="V161" t="e">
        <f>VLOOKUP(C161,VMVDU!B$3:B$74,1,FALSE)</f>
        <v>#N/A</v>
      </c>
      <c r="W161" t="e">
        <f>VLOOKUP(C161,AsistenciaAlimentaria!B$2:B$43,1,FALSE)</f>
        <v>#N/A</v>
      </c>
      <c r="X161" t="e">
        <f>VLOOKUP(C161,Institituciones!$B$2:$B$27,1,FALSE)</f>
        <v>#N/A</v>
      </c>
      <c r="Y161" t="e">
        <f>VLOOKUP(C161,'[2]Municipalidades más Afectadas ('!$D$2:$D$44,1,FALSE)</f>
        <v>#N/A</v>
      </c>
      <c r="Z161" t="e">
        <f t="shared" si="53"/>
        <v>#N/A</v>
      </c>
    </row>
    <row r="162" spans="1:26">
      <c r="A162" t="str">
        <f t="shared" si="36"/>
        <v>CABAÑAS</v>
      </c>
      <c r="B162" s="13" t="s">
        <v>229</v>
      </c>
      <c r="C162" s="12" t="s">
        <v>497</v>
      </c>
      <c r="D162" t="e">
        <f t="shared" si="37"/>
        <v>#N/A</v>
      </c>
      <c r="E162" t="e">
        <f t="shared" si="38"/>
        <v>#N/A</v>
      </c>
      <c r="F162" t="e">
        <f t="shared" si="39"/>
        <v>#N/A</v>
      </c>
      <c r="G162" t="e">
        <f t="shared" si="40"/>
        <v>#N/A</v>
      </c>
      <c r="H162" t="e">
        <f t="shared" si="41"/>
        <v>#N/A</v>
      </c>
      <c r="I162" t="e">
        <f t="shared" si="42"/>
        <v>#N/A</v>
      </c>
      <c r="J162" t="e">
        <f t="shared" si="43"/>
        <v>#N/A</v>
      </c>
      <c r="K162" t="e">
        <f t="shared" si="44"/>
        <v>#N/A</v>
      </c>
      <c r="L162" t="e">
        <f t="shared" si="45"/>
        <v>#N/A</v>
      </c>
      <c r="M162" t="e">
        <f t="shared" si="46"/>
        <v>#N/A</v>
      </c>
      <c r="N162" t="e">
        <f t="shared" si="47"/>
        <v>#N/A</v>
      </c>
      <c r="O162" t="e">
        <f t="shared" si="48"/>
        <v>#N/A</v>
      </c>
      <c r="P162" t="e">
        <f t="shared" si="49"/>
        <v>#N/A</v>
      </c>
      <c r="Q162" t="e">
        <f t="shared" si="50"/>
        <v>#N/A</v>
      </c>
      <c r="R162" t="e">
        <f t="shared" si="51"/>
        <v>#N/A</v>
      </c>
      <c r="S162" t="e">
        <f t="shared" si="52"/>
        <v>#N/A</v>
      </c>
      <c r="T162" t="e">
        <f>VLOOKUP(C162,Codigos!$I$2:$I$213,1,FALSE)</f>
        <v>#N/A</v>
      </c>
      <c r="U162" t="e">
        <f>VLOOKUP(C162,Albergues!B$4:B$75,1,FALSE)</f>
        <v>#N/A</v>
      </c>
      <c r="V162" t="e">
        <f>VLOOKUP(C162,VMVDU!B$3:B$74,1,FALSE)</f>
        <v>#N/A</v>
      </c>
      <c r="W162" t="e">
        <f>VLOOKUP(C162,AsistenciaAlimentaria!B$2:B$43,1,FALSE)</f>
        <v>#N/A</v>
      </c>
      <c r="X162" t="e">
        <f>VLOOKUP(C162,Institituciones!$B$2:$B$27,1,FALSE)</f>
        <v>#N/A</v>
      </c>
      <c r="Y162" t="e">
        <f>VLOOKUP(C162,'[2]Municipalidades más Afectadas ('!$D$2:$D$44,1,FALSE)</f>
        <v>#N/A</v>
      </c>
      <c r="Z162" t="e">
        <f t="shared" si="53"/>
        <v>#N/A</v>
      </c>
    </row>
    <row r="163" spans="1:26">
      <c r="A163" t="str">
        <f t="shared" si="36"/>
        <v>CABAÑAS</v>
      </c>
      <c r="B163" s="13" t="s">
        <v>230</v>
      </c>
      <c r="C163" s="12" t="s">
        <v>498</v>
      </c>
      <c r="D163" t="e">
        <f t="shared" si="37"/>
        <v>#N/A</v>
      </c>
      <c r="E163" t="e">
        <f t="shared" si="38"/>
        <v>#N/A</v>
      </c>
      <c r="F163" t="e">
        <f t="shared" si="39"/>
        <v>#N/A</v>
      </c>
      <c r="G163" t="e">
        <f t="shared" si="40"/>
        <v>#N/A</v>
      </c>
      <c r="H163" t="e">
        <f t="shared" si="41"/>
        <v>#N/A</v>
      </c>
      <c r="I163" t="e">
        <f t="shared" si="42"/>
        <v>#N/A</v>
      </c>
      <c r="J163" t="e">
        <f t="shared" si="43"/>
        <v>#N/A</v>
      </c>
      <c r="K163" t="e">
        <f t="shared" si="44"/>
        <v>#N/A</v>
      </c>
      <c r="L163" t="e">
        <f t="shared" si="45"/>
        <v>#N/A</v>
      </c>
      <c r="M163" t="e">
        <f t="shared" si="46"/>
        <v>#N/A</v>
      </c>
      <c r="N163">
        <f t="shared" si="47"/>
        <v>6</v>
      </c>
      <c r="O163">
        <f t="shared" si="48"/>
        <v>4</v>
      </c>
      <c r="P163">
        <f t="shared" si="49"/>
        <v>27</v>
      </c>
      <c r="Q163" t="e">
        <f t="shared" si="50"/>
        <v>#N/A</v>
      </c>
      <c r="R163" t="e">
        <f t="shared" si="51"/>
        <v>#N/A</v>
      </c>
      <c r="S163" t="e">
        <f t="shared" si="52"/>
        <v>#N/A</v>
      </c>
      <c r="T163" t="str">
        <f>VLOOKUP(C163,Codigos!$I$2:$I$213,1,FALSE)</f>
        <v>0909</v>
      </c>
      <c r="U163" t="e">
        <f>VLOOKUP(C163,Albergues!B$4:B$75,1,FALSE)</f>
        <v>#N/A</v>
      </c>
      <c r="V163" t="e">
        <f>VLOOKUP(C163,VMVDU!B$3:B$74,1,FALSE)</f>
        <v>#N/A</v>
      </c>
      <c r="W163" t="str">
        <f>VLOOKUP(C163,AsistenciaAlimentaria!B$2:B$43,1,FALSE)</f>
        <v>0909</v>
      </c>
      <c r="X163" t="e">
        <f>VLOOKUP(C163,Institituciones!$B$2:$B$27,1,FALSE)</f>
        <v>#N/A</v>
      </c>
      <c r="Y163" t="e">
        <f>VLOOKUP(C163,'[2]Municipalidades más Afectadas ('!$D$2:$D$44,1,FALSE)</f>
        <v>#N/A</v>
      </c>
      <c r="Z163" t="e">
        <f t="shared" si="53"/>
        <v>#N/A</v>
      </c>
    </row>
    <row r="164" spans="1:26">
      <c r="A164" t="str">
        <f t="shared" si="36"/>
        <v>SAN VICENTE</v>
      </c>
      <c r="B164" s="13" t="s">
        <v>231</v>
      </c>
      <c r="C164" s="12" t="s">
        <v>499</v>
      </c>
      <c r="D164" t="e">
        <f t="shared" si="37"/>
        <v>#N/A</v>
      </c>
      <c r="E164" t="e">
        <f t="shared" si="38"/>
        <v>#N/A</v>
      </c>
      <c r="F164" t="e">
        <f t="shared" si="39"/>
        <v>#N/A</v>
      </c>
      <c r="G164" t="e">
        <f t="shared" si="40"/>
        <v>#N/A</v>
      </c>
      <c r="H164" t="e">
        <f t="shared" si="41"/>
        <v>#N/A</v>
      </c>
      <c r="I164" t="e">
        <f t="shared" si="42"/>
        <v>#N/A</v>
      </c>
      <c r="J164" t="e">
        <f t="shared" si="43"/>
        <v>#N/A</v>
      </c>
      <c r="K164" t="e">
        <f t="shared" si="44"/>
        <v>#N/A</v>
      </c>
      <c r="L164" t="e">
        <f t="shared" si="45"/>
        <v>#N/A</v>
      </c>
      <c r="M164" t="e">
        <f t="shared" si="46"/>
        <v>#N/A</v>
      </c>
      <c r="N164" t="e">
        <f t="shared" si="47"/>
        <v>#N/A</v>
      </c>
      <c r="O164" t="e">
        <f t="shared" si="48"/>
        <v>#N/A</v>
      </c>
      <c r="P164" t="e">
        <f t="shared" si="49"/>
        <v>#N/A</v>
      </c>
      <c r="Q164" t="e">
        <f t="shared" si="50"/>
        <v>#N/A</v>
      </c>
      <c r="R164" t="e">
        <f t="shared" si="51"/>
        <v>#N/A</v>
      </c>
      <c r="S164" t="e">
        <f t="shared" si="52"/>
        <v>#N/A</v>
      </c>
      <c r="T164" t="e">
        <f>VLOOKUP(C164,Codigos!$I$2:$I$213,1,FALSE)</f>
        <v>#N/A</v>
      </c>
      <c r="U164" t="e">
        <f>VLOOKUP(C164,Albergues!B$4:B$75,1,FALSE)</f>
        <v>#N/A</v>
      </c>
      <c r="V164" t="e">
        <f>VLOOKUP(C164,VMVDU!B$3:B$74,1,FALSE)</f>
        <v>#N/A</v>
      </c>
      <c r="W164" t="e">
        <f>VLOOKUP(C164,AsistenciaAlimentaria!B$2:B$43,1,FALSE)</f>
        <v>#N/A</v>
      </c>
      <c r="X164" t="e">
        <f>VLOOKUP(C164,Institituciones!$B$2:$B$27,1,FALSE)</f>
        <v>#N/A</v>
      </c>
      <c r="Y164" t="e">
        <f>VLOOKUP(C164,'[2]Municipalidades más Afectadas ('!$D$2:$D$44,1,FALSE)</f>
        <v>#N/A</v>
      </c>
      <c r="Z164" t="e">
        <f t="shared" si="53"/>
        <v>#N/A</v>
      </c>
    </row>
    <row r="165" spans="1:26">
      <c r="A165" t="str">
        <f t="shared" si="36"/>
        <v>SAN VICENTE</v>
      </c>
      <c r="B165" s="13" t="s">
        <v>232</v>
      </c>
      <c r="C165" s="12" t="s">
        <v>500</v>
      </c>
      <c r="D165">
        <f t="shared" si="37"/>
        <v>1</v>
      </c>
      <c r="E165">
        <f t="shared" si="38"/>
        <v>0</v>
      </c>
      <c r="F165">
        <f t="shared" si="39"/>
        <v>0</v>
      </c>
      <c r="G165">
        <f t="shared" si="40"/>
        <v>55</v>
      </c>
      <c r="H165">
        <f t="shared" si="41"/>
        <v>55</v>
      </c>
      <c r="I165">
        <f t="shared" si="42"/>
        <v>1</v>
      </c>
      <c r="J165">
        <f t="shared" si="43"/>
        <v>0</v>
      </c>
      <c r="K165">
        <f t="shared" si="44"/>
        <v>0</v>
      </c>
      <c r="L165">
        <f t="shared" si="45"/>
        <v>55</v>
      </c>
      <c r="M165">
        <f t="shared" si="46"/>
        <v>55</v>
      </c>
      <c r="N165" t="e">
        <f t="shared" si="47"/>
        <v>#N/A</v>
      </c>
      <c r="O165" t="e">
        <f t="shared" si="48"/>
        <v>#N/A</v>
      </c>
      <c r="P165" t="e">
        <f t="shared" si="49"/>
        <v>#N/A</v>
      </c>
      <c r="Q165" t="e">
        <f t="shared" si="50"/>
        <v>#N/A</v>
      </c>
      <c r="R165" t="e">
        <f t="shared" si="51"/>
        <v>#N/A</v>
      </c>
      <c r="S165" t="e">
        <f t="shared" si="52"/>
        <v>#N/A</v>
      </c>
      <c r="T165" t="str">
        <f>VLOOKUP(C165,Codigos!$I$2:$I$213,1,FALSE)</f>
        <v>1002</v>
      </c>
      <c r="U165" t="str">
        <f>VLOOKUP(C165,Albergues!B$4:B$75,1,FALSE)</f>
        <v>1002</v>
      </c>
      <c r="V165" t="str">
        <f>VLOOKUP(C165,VMVDU!B$3:B$74,1,FALSE)</f>
        <v>1002</v>
      </c>
      <c r="W165" t="e">
        <f>VLOOKUP(C165,AsistenciaAlimentaria!B$2:B$43,1,FALSE)</f>
        <v>#N/A</v>
      </c>
      <c r="X165" t="e">
        <f>VLOOKUP(C165,Institituciones!$B$2:$B$27,1,FALSE)</f>
        <v>#N/A</v>
      </c>
      <c r="Y165" t="e">
        <f>VLOOKUP(C165,'[2]Municipalidades más Afectadas ('!$D$2:$D$44,1,FALSE)</f>
        <v>#N/A</v>
      </c>
      <c r="Z165">
        <f t="shared" si="53"/>
        <v>0</v>
      </c>
    </row>
    <row r="166" spans="1:26">
      <c r="A166" t="str">
        <f t="shared" si="36"/>
        <v>SAN VICENTE</v>
      </c>
      <c r="B166" s="13" t="s">
        <v>233</v>
      </c>
      <c r="C166" s="12" t="s">
        <v>501</v>
      </c>
      <c r="D166">
        <f t="shared" si="37"/>
        <v>1</v>
      </c>
      <c r="E166">
        <f t="shared" si="38"/>
        <v>0</v>
      </c>
      <c r="F166">
        <f t="shared" si="39"/>
        <v>0</v>
      </c>
      <c r="G166">
        <f t="shared" si="40"/>
        <v>22</v>
      </c>
      <c r="H166">
        <f t="shared" si="41"/>
        <v>22</v>
      </c>
      <c r="I166">
        <f t="shared" si="42"/>
        <v>1</v>
      </c>
      <c r="J166">
        <f t="shared" si="43"/>
        <v>0</v>
      </c>
      <c r="K166">
        <f t="shared" si="44"/>
        <v>0</v>
      </c>
      <c r="L166">
        <f t="shared" si="45"/>
        <v>22</v>
      </c>
      <c r="M166">
        <f t="shared" si="46"/>
        <v>22</v>
      </c>
      <c r="N166" t="e">
        <f t="shared" si="47"/>
        <v>#N/A</v>
      </c>
      <c r="O166" t="e">
        <f t="shared" si="48"/>
        <v>#N/A</v>
      </c>
      <c r="P166" t="e">
        <f t="shared" si="49"/>
        <v>#N/A</v>
      </c>
      <c r="Q166" t="e">
        <f t="shared" si="50"/>
        <v>#N/A</v>
      </c>
      <c r="R166" t="e">
        <f t="shared" si="51"/>
        <v>#N/A</v>
      </c>
      <c r="S166" t="e">
        <f t="shared" si="52"/>
        <v>#N/A</v>
      </c>
      <c r="T166" t="str">
        <f>VLOOKUP(C166,Codigos!$I$2:$I$213,1,FALSE)</f>
        <v>1003</v>
      </c>
      <c r="U166" t="str">
        <f>VLOOKUP(C166,Albergues!B$4:B$75,1,FALSE)</f>
        <v>1003</v>
      </c>
      <c r="V166" t="str">
        <f>VLOOKUP(C166,VMVDU!B$3:B$74,1,FALSE)</f>
        <v>1003</v>
      </c>
      <c r="W166" t="e">
        <f>VLOOKUP(C166,AsistenciaAlimentaria!B$2:B$43,1,FALSE)</f>
        <v>#N/A</v>
      </c>
      <c r="X166" t="e">
        <f>VLOOKUP(C166,Institituciones!$B$2:$B$27,1,FALSE)</f>
        <v>#N/A</v>
      </c>
      <c r="Y166" t="e">
        <f>VLOOKUP(C166,'[2]Municipalidades más Afectadas ('!$D$2:$D$44,1,FALSE)</f>
        <v>#N/A</v>
      </c>
      <c r="Z166">
        <f t="shared" si="53"/>
        <v>0</v>
      </c>
    </row>
    <row r="167" spans="1:26">
      <c r="A167" t="str">
        <f t="shared" si="36"/>
        <v>SAN VICENTE</v>
      </c>
      <c r="B167" s="13" t="s">
        <v>234</v>
      </c>
      <c r="C167" s="12" t="s">
        <v>502</v>
      </c>
      <c r="D167" t="e">
        <f t="shared" si="37"/>
        <v>#N/A</v>
      </c>
      <c r="E167" t="e">
        <f t="shared" si="38"/>
        <v>#N/A</v>
      </c>
      <c r="F167" t="e">
        <f t="shared" si="39"/>
        <v>#N/A</v>
      </c>
      <c r="G167" t="e">
        <f t="shared" si="40"/>
        <v>#N/A</v>
      </c>
      <c r="H167" t="e">
        <f t="shared" si="41"/>
        <v>#N/A</v>
      </c>
      <c r="I167" t="e">
        <f t="shared" si="42"/>
        <v>#N/A</v>
      </c>
      <c r="J167" t="e">
        <f t="shared" si="43"/>
        <v>#N/A</v>
      </c>
      <c r="K167" t="e">
        <f t="shared" si="44"/>
        <v>#N/A</v>
      </c>
      <c r="L167" t="e">
        <f t="shared" si="45"/>
        <v>#N/A</v>
      </c>
      <c r="M167" t="e">
        <f t="shared" si="46"/>
        <v>#N/A</v>
      </c>
      <c r="N167" t="e">
        <f t="shared" si="47"/>
        <v>#N/A</v>
      </c>
      <c r="O167" t="e">
        <f t="shared" si="48"/>
        <v>#N/A</v>
      </c>
      <c r="P167" t="e">
        <f t="shared" si="49"/>
        <v>#N/A</v>
      </c>
      <c r="Q167" t="e">
        <f t="shared" si="50"/>
        <v>#N/A</v>
      </c>
      <c r="R167" t="e">
        <f t="shared" si="51"/>
        <v>#N/A</v>
      </c>
      <c r="S167" t="e">
        <f t="shared" si="52"/>
        <v>#N/A</v>
      </c>
      <c r="T167" t="e">
        <f>VLOOKUP(C167,Codigos!$I$2:$I$213,1,FALSE)</f>
        <v>#N/A</v>
      </c>
      <c r="U167" t="e">
        <f>VLOOKUP(C167,Albergues!B$4:B$75,1,FALSE)</f>
        <v>#N/A</v>
      </c>
      <c r="V167" t="e">
        <f>VLOOKUP(C167,VMVDU!B$3:B$74,1,FALSE)</f>
        <v>#N/A</v>
      </c>
      <c r="W167" t="e">
        <f>VLOOKUP(C167,AsistenciaAlimentaria!B$2:B$43,1,FALSE)</f>
        <v>#N/A</v>
      </c>
      <c r="X167" t="e">
        <f>VLOOKUP(C167,Institituciones!$B$2:$B$27,1,FALSE)</f>
        <v>#N/A</v>
      </c>
      <c r="Y167" t="e">
        <f>VLOOKUP(C167,'[2]Municipalidades más Afectadas ('!$D$2:$D$44,1,FALSE)</f>
        <v>#N/A</v>
      </c>
      <c r="Z167" t="e">
        <f t="shared" si="53"/>
        <v>#N/A</v>
      </c>
    </row>
    <row r="168" spans="1:26">
      <c r="A168" t="str">
        <f t="shared" si="36"/>
        <v>SAN VICENTE</v>
      </c>
      <c r="B168" s="13" t="s">
        <v>235</v>
      </c>
      <c r="C168" s="12" t="s">
        <v>503</v>
      </c>
      <c r="D168" t="e">
        <f t="shared" si="37"/>
        <v>#N/A</v>
      </c>
      <c r="E168" t="e">
        <f t="shared" si="38"/>
        <v>#N/A</v>
      </c>
      <c r="F168" t="e">
        <f t="shared" si="39"/>
        <v>#N/A</v>
      </c>
      <c r="G168" t="e">
        <f t="shared" si="40"/>
        <v>#N/A</v>
      </c>
      <c r="H168" t="e">
        <f t="shared" si="41"/>
        <v>#N/A</v>
      </c>
      <c r="I168" t="e">
        <f t="shared" si="42"/>
        <v>#N/A</v>
      </c>
      <c r="J168" t="e">
        <f t="shared" si="43"/>
        <v>#N/A</v>
      </c>
      <c r="K168" t="e">
        <f t="shared" si="44"/>
        <v>#N/A</v>
      </c>
      <c r="L168" t="e">
        <f t="shared" si="45"/>
        <v>#N/A</v>
      </c>
      <c r="M168" t="e">
        <f t="shared" si="46"/>
        <v>#N/A</v>
      </c>
      <c r="N168" t="e">
        <f t="shared" si="47"/>
        <v>#N/A</v>
      </c>
      <c r="O168" t="e">
        <f t="shared" si="48"/>
        <v>#N/A</v>
      </c>
      <c r="P168" t="e">
        <f t="shared" si="49"/>
        <v>#N/A</v>
      </c>
      <c r="Q168" t="e">
        <f t="shared" si="50"/>
        <v>#N/A</v>
      </c>
      <c r="R168" t="e">
        <f t="shared" si="51"/>
        <v>#N/A</v>
      </c>
      <c r="S168" t="e">
        <f t="shared" si="52"/>
        <v>#N/A</v>
      </c>
      <c r="T168" t="e">
        <f>VLOOKUP(C168,Codigos!$I$2:$I$213,1,FALSE)</f>
        <v>#N/A</v>
      </c>
      <c r="U168" t="e">
        <f>VLOOKUP(C168,Albergues!B$4:B$75,1,FALSE)</f>
        <v>#N/A</v>
      </c>
      <c r="V168" t="e">
        <f>VLOOKUP(C168,VMVDU!B$3:B$74,1,FALSE)</f>
        <v>#N/A</v>
      </c>
      <c r="W168" t="e">
        <f>VLOOKUP(C168,AsistenciaAlimentaria!B$2:B$43,1,FALSE)</f>
        <v>#N/A</v>
      </c>
      <c r="X168" t="e">
        <f>VLOOKUP(C168,Institituciones!$B$2:$B$27,1,FALSE)</f>
        <v>#N/A</v>
      </c>
      <c r="Y168" t="e">
        <f>VLOOKUP(C168,'[2]Municipalidades más Afectadas ('!$D$2:$D$44,1,FALSE)</f>
        <v>#N/A</v>
      </c>
      <c r="Z168" t="e">
        <f t="shared" si="53"/>
        <v>#N/A</v>
      </c>
    </row>
    <row r="169" spans="1:26">
      <c r="A169" t="str">
        <f t="shared" si="36"/>
        <v>SAN VICENTE</v>
      </c>
      <c r="B169" s="13" t="s">
        <v>236</v>
      </c>
      <c r="C169" s="12" t="s">
        <v>504</v>
      </c>
      <c r="D169" t="e">
        <f t="shared" si="37"/>
        <v>#N/A</v>
      </c>
      <c r="E169" t="e">
        <f t="shared" si="38"/>
        <v>#N/A</v>
      </c>
      <c r="F169" t="e">
        <f t="shared" si="39"/>
        <v>#N/A</v>
      </c>
      <c r="G169" t="e">
        <f t="shared" si="40"/>
        <v>#N/A</v>
      </c>
      <c r="H169" t="e">
        <f t="shared" si="41"/>
        <v>#N/A</v>
      </c>
      <c r="I169" t="e">
        <f t="shared" si="42"/>
        <v>#N/A</v>
      </c>
      <c r="J169" t="e">
        <f t="shared" si="43"/>
        <v>#N/A</v>
      </c>
      <c r="K169" t="e">
        <f t="shared" si="44"/>
        <v>#N/A</v>
      </c>
      <c r="L169" t="e">
        <f t="shared" si="45"/>
        <v>#N/A</v>
      </c>
      <c r="M169" t="e">
        <f t="shared" si="46"/>
        <v>#N/A</v>
      </c>
      <c r="N169" t="e">
        <f t="shared" si="47"/>
        <v>#N/A</v>
      </c>
      <c r="O169" t="e">
        <f t="shared" si="48"/>
        <v>#N/A</v>
      </c>
      <c r="P169" t="e">
        <f t="shared" si="49"/>
        <v>#N/A</v>
      </c>
      <c r="Q169" t="e">
        <f t="shared" si="50"/>
        <v>#N/A</v>
      </c>
      <c r="R169" t="e">
        <f t="shared" si="51"/>
        <v>#N/A</v>
      </c>
      <c r="S169" t="e">
        <f t="shared" si="52"/>
        <v>#N/A</v>
      </c>
      <c r="T169" t="e">
        <f>VLOOKUP(C169,Codigos!$I$2:$I$213,1,FALSE)</f>
        <v>#N/A</v>
      </c>
      <c r="U169" t="e">
        <f>VLOOKUP(C169,Albergues!B$4:B$75,1,FALSE)</f>
        <v>#N/A</v>
      </c>
      <c r="V169" t="e">
        <f>VLOOKUP(C169,VMVDU!B$3:B$74,1,FALSE)</f>
        <v>#N/A</v>
      </c>
      <c r="W169" t="e">
        <f>VLOOKUP(C169,AsistenciaAlimentaria!B$2:B$43,1,FALSE)</f>
        <v>#N/A</v>
      </c>
      <c r="X169" t="e">
        <f>VLOOKUP(C169,Institituciones!$B$2:$B$27,1,FALSE)</f>
        <v>#N/A</v>
      </c>
      <c r="Y169" t="e">
        <f>VLOOKUP(C169,'[2]Municipalidades más Afectadas ('!$D$2:$D$44,1,FALSE)</f>
        <v>#N/A</v>
      </c>
      <c r="Z169" t="e">
        <f t="shared" si="53"/>
        <v>#N/A</v>
      </c>
    </row>
    <row r="170" spans="1:26">
      <c r="A170" t="str">
        <f t="shared" si="36"/>
        <v>SAN VICENTE</v>
      </c>
      <c r="B170" s="13" t="s">
        <v>237</v>
      </c>
      <c r="C170" s="12" t="s">
        <v>505</v>
      </c>
      <c r="D170" t="e">
        <f t="shared" si="37"/>
        <v>#N/A</v>
      </c>
      <c r="E170" t="e">
        <f t="shared" si="38"/>
        <v>#N/A</v>
      </c>
      <c r="F170" t="e">
        <f t="shared" si="39"/>
        <v>#N/A</v>
      </c>
      <c r="G170" t="e">
        <f t="shared" si="40"/>
        <v>#N/A</v>
      </c>
      <c r="H170" t="e">
        <f t="shared" si="41"/>
        <v>#N/A</v>
      </c>
      <c r="I170" t="e">
        <f t="shared" si="42"/>
        <v>#N/A</v>
      </c>
      <c r="J170" t="e">
        <f t="shared" si="43"/>
        <v>#N/A</v>
      </c>
      <c r="K170" t="e">
        <f t="shared" si="44"/>
        <v>#N/A</v>
      </c>
      <c r="L170" t="e">
        <f t="shared" si="45"/>
        <v>#N/A</v>
      </c>
      <c r="M170" t="e">
        <f t="shared" si="46"/>
        <v>#N/A</v>
      </c>
      <c r="N170" t="e">
        <f t="shared" si="47"/>
        <v>#N/A</v>
      </c>
      <c r="O170" t="e">
        <f t="shared" si="48"/>
        <v>#N/A</v>
      </c>
      <c r="P170" t="e">
        <f t="shared" si="49"/>
        <v>#N/A</v>
      </c>
      <c r="Q170" t="e">
        <f t="shared" si="50"/>
        <v>#N/A</v>
      </c>
      <c r="R170" t="e">
        <f t="shared" si="51"/>
        <v>#N/A</v>
      </c>
      <c r="S170" t="e">
        <f t="shared" si="52"/>
        <v>#N/A</v>
      </c>
      <c r="T170" t="e">
        <f>VLOOKUP(C170,Codigos!$I$2:$I$213,1,FALSE)</f>
        <v>#N/A</v>
      </c>
      <c r="U170" t="e">
        <f>VLOOKUP(C170,Albergues!B$4:B$75,1,FALSE)</f>
        <v>#N/A</v>
      </c>
      <c r="V170" t="e">
        <f>VLOOKUP(C170,VMVDU!B$3:B$74,1,FALSE)</f>
        <v>#N/A</v>
      </c>
      <c r="W170" t="e">
        <f>VLOOKUP(C170,AsistenciaAlimentaria!B$2:B$43,1,FALSE)</f>
        <v>#N/A</v>
      </c>
      <c r="X170" t="e">
        <f>VLOOKUP(C170,Institituciones!$B$2:$B$27,1,FALSE)</f>
        <v>#N/A</v>
      </c>
      <c r="Y170" t="e">
        <f>VLOOKUP(C170,'[2]Municipalidades más Afectadas ('!$D$2:$D$44,1,FALSE)</f>
        <v>#N/A</v>
      </c>
      <c r="Z170" t="e">
        <f t="shared" si="53"/>
        <v>#N/A</v>
      </c>
    </row>
    <row r="171" spans="1:26">
      <c r="A171" t="str">
        <f t="shared" si="36"/>
        <v>SAN VICENTE</v>
      </c>
      <c r="B171" s="13" t="s">
        <v>77</v>
      </c>
      <c r="C171" s="12" t="s">
        <v>506</v>
      </c>
      <c r="D171" t="e">
        <f t="shared" si="37"/>
        <v>#N/A</v>
      </c>
      <c r="E171" t="e">
        <f t="shared" si="38"/>
        <v>#N/A</v>
      </c>
      <c r="F171" t="e">
        <f t="shared" si="39"/>
        <v>#N/A</v>
      </c>
      <c r="G171" t="e">
        <f t="shared" si="40"/>
        <v>#N/A</v>
      </c>
      <c r="H171" t="e">
        <f t="shared" si="41"/>
        <v>#N/A</v>
      </c>
      <c r="I171" t="e">
        <f t="shared" si="42"/>
        <v>#N/A</v>
      </c>
      <c r="J171" t="e">
        <f t="shared" si="43"/>
        <v>#N/A</v>
      </c>
      <c r="K171" t="e">
        <f t="shared" si="44"/>
        <v>#N/A</v>
      </c>
      <c r="L171" t="e">
        <f t="shared" si="45"/>
        <v>#N/A</v>
      </c>
      <c r="M171" t="e">
        <f t="shared" si="46"/>
        <v>#N/A</v>
      </c>
      <c r="N171" t="e">
        <f t="shared" si="47"/>
        <v>#N/A</v>
      </c>
      <c r="O171" t="e">
        <f t="shared" si="48"/>
        <v>#N/A</v>
      </c>
      <c r="P171" t="e">
        <f t="shared" si="49"/>
        <v>#N/A</v>
      </c>
      <c r="Q171" t="e">
        <f t="shared" si="50"/>
        <v>#N/A</v>
      </c>
      <c r="R171" t="e">
        <f t="shared" si="51"/>
        <v>#N/A</v>
      </c>
      <c r="S171" t="e">
        <f t="shared" si="52"/>
        <v>#N/A</v>
      </c>
      <c r="T171" t="e">
        <f>VLOOKUP(C171,Codigos!$I$2:$I$213,1,FALSE)</f>
        <v>#N/A</v>
      </c>
      <c r="U171" t="e">
        <f>VLOOKUP(C171,Albergues!B$4:B$75,1,FALSE)</f>
        <v>#N/A</v>
      </c>
      <c r="V171" t="e">
        <f>VLOOKUP(C171,VMVDU!B$3:B$74,1,FALSE)</f>
        <v>#N/A</v>
      </c>
      <c r="W171" t="e">
        <f>VLOOKUP(C171,AsistenciaAlimentaria!B$2:B$43,1,FALSE)</f>
        <v>#N/A</v>
      </c>
      <c r="X171" t="e">
        <f>VLOOKUP(C171,Institituciones!$B$2:$B$27,1,FALSE)</f>
        <v>#N/A</v>
      </c>
      <c r="Y171" t="e">
        <f>VLOOKUP(C171,'[2]Municipalidades más Afectadas ('!$D$2:$D$44,1,FALSE)</f>
        <v>#N/A</v>
      </c>
      <c r="Z171" t="e">
        <f t="shared" si="53"/>
        <v>#N/A</v>
      </c>
    </row>
    <row r="172" spans="1:26">
      <c r="A172" t="str">
        <f t="shared" si="36"/>
        <v>SAN VICENTE</v>
      </c>
      <c r="B172" s="13" t="s">
        <v>238</v>
      </c>
      <c r="C172" s="12" t="s">
        <v>507</v>
      </c>
      <c r="D172" t="e">
        <f t="shared" si="37"/>
        <v>#N/A</v>
      </c>
      <c r="E172" t="e">
        <f t="shared" si="38"/>
        <v>#N/A</v>
      </c>
      <c r="F172" t="e">
        <f t="shared" si="39"/>
        <v>#N/A</v>
      </c>
      <c r="G172" t="e">
        <f t="shared" si="40"/>
        <v>#N/A</v>
      </c>
      <c r="H172" t="e">
        <f t="shared" si="41"/>
        <v>#N/A</v>
      </c>
      <c r="I172" t="e">
        <f t="shared" si="42"/>
        <v>#N/A</v>
      </c>
      <c r="J172" t="e">
        <f t="shared" si="43"/>
        <v>#N/A</v>
      </c>
      <c r="K172" t="e">
        <f t="shared" si="44"/>
        <v>#N/A</v>
      </c>
      <c r="L172" t="e">
        <f t="shared" si="45"/>
        <v>#N/A</v>
      </c>
      <c r="M172" t="e">
        <f t="shared" si="46"/>
        <v>#N/A</v>
      </c>
      <c r="N172" t="e">
        <f t="shared" si="47"/>
        <v>#N/A</v>
      </c>
      <c r="O172" t="e">
        <f t="shared" si="48"/>
        <v>#N/A</v>
      </c>
      <c r="P172" t="e">
        <f t="shared" si="49"/>
        <v>#N/A</v>
      </c>
      <c r="Q172" t="e">
        <f t="shared" si="50"/>
        <v>#N/A</v>
      </c>
      <c r="R172" t="e">
        <f t="shared" si="51"/>
        <v>#N/A</v>
      </c>
      <c r="S172" t="e">
        <f t="shared" si="52"/>
        <v>#N/A</v>
      </c>
      <c r="T172" t="e">
        <f>VLOOKUP(C172,Codigos!$I$2:$I$213,1,FALSE)</f>
        <v>#N/A</v>
      </c>
      <c r="U172" t="e">
        <f>VLOOKUP(C172,Albergues!B$4:B$75,1,FALSE)</f>
        <v>#N/A</v>
      </c>
      <c r="V172" t="e">
        <f>VLOOKUP(C172,VMVDU!B$3:B$74,1,FALSE)</f>
        <v>#N/A</v>
      </c>
      <c r="W172" t="e">
        <f>VLOOKUP(C172,AsistenciaAlimentaria!B$2:B$43,1,FALSE)</f>
        <v>#N/A</v>
      </c>
      <c r="X172" t="e">
        <f>VLOOKUP(C172,Institituciones!$B$2:$B$27,1,FALSE)</f>
        <v>#N/A</v>
      </c>
      <c r="Y172" t="e">
        <f>VLOOKUP(C172,'[2]Municipalidades más Afectadas ('!$D$2:$D$44,1,FALSE)</f>
        <v>#N/A</v>
      </c>
      <c r="Z172" t="e">
        <f t="shared" si="53"/>
        <v>#N/A</v>
      </c>
    </row>
    <row r="173" spans="1:26">
      <c r="A173" t="str">
        <f t="shared" si="36"/>
        <v>SAN VICENTE</v>
      </c>
      <c r="B173" s="13" t="s">
        <v>78</v>
      </c>
      <c r="C173" s="12" t="s">
        <v>508</v>
      </c>
      <c r="D173" t="e">
        <f t="shared" si="37"/>
        <v>#N/A</v>
      </c>
      <c r="E173" t="e">
        <f t="shared" si="38"/>
        <v>#N/A</v>
      </c>
      <c r="F173" t="e">
        <f t="shared" si="39"/>
        <v>#N/A</v>
      </c>
      <c r="G173" t="e">
        <f t="shared" si="40"/>
        <v>#N/A</v>
      </c>
      <c r="H173" t="e">
        <f t="shared" si="41"/>
        <v>#N/A</v>
      </c>
      <c r="I173" t="e">
        <f t="shared" si="42"/>
        <v>#N/A</v>
      </c>
      <c r="J173" t="e">
        <f t="shared" si="43"/>
        <v>#N/A</v>
      </c>
      <c r="K173" t="e">
        <f t="shared" si="44"/>
        <v>#N/A</v>
      </c>
      <c r="L173" t="e">
        <f t="shared" si="45"/>
        <v>#N/A</v>
      </c>
      <c r="M173" t="e">
        <f t="shared" si="46"/>
        <v>#N/A</v>
      </c>
      <c r="N173">
        <f t="shared" si="47"/>
        <v>8</v>
      </c>
      <c r="O173">
        <f t="shared" si="48"/>
        <v>0</v>
      </c>
      <c r="P173">
        <f t="shared" si="49"/>
        <v>5</v>
      </c>
      <c r="Q173" t="e">
        <f t="shared" si="50"/>
        <v>#N/A</v>
      </c>
      <c r="R173" t="e">
        <f t="shared" si="51"/>
        <v>#N/A</v>
      </c>
      <c r="S173" t="e">
        <f t="shared" si="52"/>
        <v>#N/A</v>
      </c>
      <c r="T173" t="str">
        <f>VLOOKUP(C173,Codigos!$I$2:$I$213,1,FALSE)</f>
        <v>1010</v>
      </c>
      <c r="U173" t="e">
        <f>VLOOKUP(C173,Albergues!B$4:B$75,1,FALSE)</f>
        <v>#N/A</v>
      </c>
      <c r="V173" t="e">
        <f>VLOOKUP(C173,VMVDU!B$3:B$74,1,FALSE)</f>
        <v>#N/A</v>
      </c>
      <c r="W173" t="str">
        <f>VLOOKUP(C173,AsistenciaAlimentaria!B$2:B$43,1,FALSE)</f>
        <v>1010</v>
      </c>
      <c r="X173" t="e">
        <f>VLOOKUP(C173,Institituciones!$B$2:$B$27,1,FALSE)</f>
        <v>#N/A</v>
      </c>
      <c r="Y173" t="str">
        <f>VLOOKUP(C173,'[2]Municipalidades más Afectadas ('!$D$2:$D$44,1,FALSE)</f>
        <v>1010</v>
      </c>
      <c r="Z173" t="e">
        <f t="shared" si="53"/>
        <v>#N/A</v>
      </c>
    </row>
    <row r="174" spans="1:26">
      <c r="A174" t="str">
        <f t="shared" si="36"/>
        <v>SAN VICENTE</v>
      </c>
      <c r="B174" s="13" t="s">
        <v>239</v>
      </c>
      <c r="C174" s="12" t="s">
        <v>509</v>
      </c>
      <c r="D174">
        <f t="shared" si="37"/>
        <v>4</v>
      </c>
      <c r="E174">
        <f t="shared" si="38"/>
        <v>0</v>
      </c>
      <c r="F174">
        <f t="shared" si="39"/>
        <v>0</v>
      </c>
      <c r="G174">
        <f t="shared" si="40"/>
        <v>75</v>
      </c>
      <c r="H174">
        <f t="shared" si="41"/>
        <v>75</v>
      </c>
      <c r="I174">
        <f t="shared" si="42"/>
        <v>4</v>
      </c>
      <c r="J174">
        <f t="shared" si="43"/>
        <v>0</v>
      </c>
      <c r="K174">
        <f t="shared" si="44"/>
        <v>0</v>
      </c>
      <c r="L174">
        <f t="shared" si="45"/>
        <v>75</v>
      </c>
      <c r="M174">
        <f t="shared" si="46"/>
        <v>75</v>
      </c>
      <c r="N174">
        <f t="shared" si="47"/>
        <v>11</v>
      </c>
      <c r="O174">
        <f t="shared" si="48"/>
        <v>0</v>
      </c>
      <c r="P174">
        <f t="shared" si="49"/>
        <v>137</v>
      </c>
      <c r="Q174" t="e">
        <f t="shared" si="50"/>
        <v>#N/A</v>
      </c>
      <c r="R174" t="e">
        <f t="shared" si="51"/>
        <v>#N/A</v>
      </c>
      <c r="S174" t="e">
        <f t="shared" si="52"/>
        <v>#N/A</v>
      </c>
      <c r="T174" t="str">
        <f>VLOOKUP(C174,Codigos!$I$2:$I$213,1,FALSE)</f>
        <v>1011</v>
      </c>
      <c r="U174" t="str">
        <f>VLOOKUP(C174,Albergues!B$4:B$75,1,FALSE)</f>
        <v>1011</v>
      </c>
      <c r="V174" t="str">
        <f>VLOOKUP(C174,VMVDU!B$3:B$74,1,FALSE)</f>
        <v>1011</v>
      </c>
      <c r="W174" t="str">
        <f>VLOOKUP(C174,AsistenciaAlimentaria!B$2:B$43,1,FALSE)</f>
        <v>1011</v>
      </c>
      <c r="X174" t="e">
        <f>VLOOKUP(C174,Institituciones!$B$2:$B$27,1,FALSE)</f>
        <v>#N/A</v>
      </c>
      <c r="Y174" t="str">
        <f>VLOOKUP(C174,'[2]Municipalidades más Afectadas ('!$D$2:$D$44,1,FALSE)</f>
        <v>1011</v>
      </c>
      <c r="Z174">
        <f t="shared" si="53"/>
        <v>0</v>
      </c>
    </row>
    <row r="175" spans="1:26">
      <c r="A175" t="str">
        <f t="shared" si="36"/>
        <v>SAN VICENTE</v>
      </c>
      <c r="B175" s="13" t="s">
        <v>240</v>
      </c>
      <c r="C175" s="12" t="s">
        <v>510</v>
      </c>
      <c r="D175" t="e">
        <f t="shared" si="37"/>
        <v>#N/A</v>
      </c>
      <c r="E175" t="e">
        <f t="shared" si="38"/>
        <v>#N/A</v>
      </c>
      <c r="F175" t="e">
        <f t="shared" si="39"/>
        <v>#N/A</v>
      </c>
      <c r="G175" t="e">
        <f t="shared" si="40"/>
        <v>#N/A</v>
      </c>
      <c r="H175" t="e">
        <f t="shared" si="41"/>
        <v>#N/A</v>
      </c>
      <c r="I175" t="e">
        <f t="shared" si="42"/>
        <v>#N/A</v>
      </c>
      <c r="J175" t="e">
        <f t="shared" si="43"/>
        <v>#N/A</v>
      </c>
      <c r="K175" t="e">
        <f t="shared" si="44"/>
        <v>#N/A</v>
      </c>
      <c r="L175" t="e">
        <f t="shared" si="45"/>
        <v>#N/A</v>
      </c>
      <c r="M175" t="e">
        <f t="shared" si="46"/>
        <v>#N/A</v>
      </c>
      <c r="N175" t="e">
        <f t="shared" si="47"/>
        <v>#N/A</v>
      </c>
      <c r="O175" t="e">
        <f t="shared" si="48"/>
        <v>#N/A</v>
      </c>
      <c r="P175" t="e">
        <f t="shared" si="49"/>
        <v>#N/A</v>
      </c>
      <c r="Q175" t="e">
        <f t="shared" si="50"/>
        <v>#N/A</v>
      </c>
      <c r="R175" t="e">
        <f t="shared" si="51"/>
        <v>#N/A</v>
      </c>
      <c r="S175" t="e">
        <f t="shared" si="52"/>
        <v>#N/A</v>
      </c>
      <c r="T175" t="e">
        <f>VLOOKUP(C175,Codigos!$I$2:$I$213,1,FALSE)</f>
        <v>#N/A</v>
      </c>
      <c r="U175" t="e">
        <f>VLOOKUP(C175,Albergues!B$4:B$75,1,FALSE)</f>
        <v>#N/A</v>
      </c>
      <c r="V175" t="e">
        <f>VLOOKUP(C175,VMVDU!B$3:B$74,1,FALSE)</f>
        <v>#N/A</v>
      </c>
      <c r="W175" t="e">
        <f>VLOOKUP(C175,AsistenciaAlimentaria!B$2:B$43,1,FALSE)</f>
        <v>#N/A</v>
      </c>
      <c r="X175" t="e">
        <f>VLOOKUP(C175,Institituciones!$B$2:$B$27,1,FALSE)</f>
        <v>#N/A</v>
      </c>
      <c r="Y175" t="e">
        <f>VLOOKUP(C175,'[2]Municipalidades más Afectadas ('!$D$2:$D$44,1,FALSE)</f>
        <v>#N/A</v>
      </c>
      <c r="Z175" t="e">
        <f t="shared" si="53"/>
        <v>#N/A</v>
      </c>
    </row>
    <row r="176" spans="1:26">
      <c r="A176" t="str">
        <f t="shared" si="36"/>
        <v>SAN VICENTE</v>
      </c>
      <c r="B176" s="13" t="s">
        <v>241</v>
      </c>
      <c r="C176" s="12" t="s">
        <v>511</v>
      </c>
      <c r="D176" t="e">
        <f t="shared" si="37"/>
        <v>#N/A</v>
      </c>
      <c r="E176" t="e">
        <f t="shared" si="38"/>
        <v>#N/A</v>
      </c>
      <c r="F176" t="e">
        <f t="shared" si="39"/>
        <v>#N/A</v>
      </c>
      <c r="G176" t="e">
        <f t="shared" si="40"/>
        <v>#N/A</v>
      </c>
      <c r="H176" t="e">
        <f t="shared" si="41"/>
        <v>#N/A</v>
      </c>
      <c r="I176" t="e">
        <f t="shared" si="42"/>
        <v>#N/A</v>
      </c>
      <c r="J176" t="e">
        <f t="shared" si="43"/>
        <v>#N/A</v>
      </c>
      <c r="K176" t="e">
        <f t="shared" si="44"/>
        <v>#N/A</v>
      </c>
      <c r="L176" t="e">
        <f t="shared" si="45"/>
        <v>#N/A</v>
      </c>
      <c r="M176" t="e">
        <f t="shared" si="46"/>
        <v>#N/A</v>
      </c>
      <c r="N176" t="e">
        <f t="shared" si="47"/>
        <v>#N/A</v>
      </c>
      <c r="O176" t="e">
        <f t="shared" si="48"/>
        <v>#N/A</v>
      </c>
      <c r="P176" t="e">
        <f t="shared" si="49"/>
        <v>#N/A</v>
      </c>
      <c r="Q176" t="e">
        <f t="shared" si="50"/>
        <v>#N/A</v>
      </c>
      <c r="R176" t="e">
        <f t="shared" si="51"/>
        <v>#N/A</v>
      </c>
      <c r="S176" t="e">
        <f t="shared" si="52"/>
        <v>#N/A</v>
      </c>
      <c r="T176" t="e">
        <f>VLOOKUP(C176,Codigos!$I$2:$I$213,1,FALSE)</f>
        <v>#N/A</v>
      </c>
      <c r="U176" t="e">
        <f>VLOOKUP(C176,Albergues!B$4:B$75,1,FALSE)</f>
        <v>#N/A</v>
      </c>
      <c r="V176" t="e">
        <f>VLOOKUP(C176,VMVDU!B$3:B$74,1,FALSE)</f>
        <v>#N/A</v>
      </c>
      <c r="W176" t="e">
        <f>VLOOKUP(C176,AsistenciaAlimentaria!B$2:B$43,1,FALSE)</f>
        <v>#N/A</v>
      </c>
      <c r="X176" t="e">
        <f>VLOOKUP(C176,Institituciones!$B$2:$B$27,1,FALSE)</f>
        <v>#N/A</v>
      </c>
      <c r="Y176" t="e">
        <f>VLOOKUP(C176,'[2]Municipalidades más Afectadas ('!$D$2:$D$44,1,FALSE)</f>
        <v>#N/A</v>
      </c>
      <c r="Z176" t="e">
        <f t="shared" si="53"/>
        <v>#N/A</v>
      </c>
    </row>
    <row r="177" spans="1:26">
      <c r="A177" t="str">
        <f t="shared" si="36"/>
        <v>USULUTAN</v>
      </c>
      <c r="B177" s="13" t="s">
        <v>242</v>
      </c>
      <c r="C177" s="12" t="s">
        <v>512</v>
      </c>
      <c r="D177" t="e">
        <f t="shared" si="37"/>
        <v>#N/A</v>
      </c>
      <c r="E177" t="e">
        <f t="shared" si="38"/>
        <v>#N/A</v>
      </c>
      <c r="F177" t="e">
        <f t="shared" si="39"/>
        <v>#N/A</v>
      </c>
      <c r="G177" t="e">
        <f t="shared" si="40"/>
        <v>#N/A</v>
      </c>
      <c r="H177" t="e">
        <f t="shared" si="41"/>
        <v>#N/A</v>
      </c>
      <c r="I177" t="e">
        <f t="shared" si="42"/>
        <v>#N/A</v>
      </c>
      <c r="J177" t="e">
        <f t="shared" si="43"/>
        <v>#N/A</v>
      </c>
      <c r="K177" t="e">
        <f t="shared" si="44"/>
        <v>#N/A</v>
      </c>
      <c r="L177" t="e">
        <f t="shared" si="45"/>
        <v>#N/A</v>
      </c>
      <c r="M177" t="e">
        <f t="shared" si="46"/>
        <v>#N/A</v>
      </c>
      <c r="N177" t="e">
        <f t="shared" si="47"/>
        <v>#N/A</v>
      </c>
      <c r="O177" t="e">
        <f t="shared" si="48"/>
        <v>#N/A</v>
      </c>
      <c r="P177" t="e">
        <f t="shared" si="49"/>
        <v>#N/A</v>
      </c>
      <c r="Q177" t="e">
        <f t="shared" si="50"/>
        <v>#N/A</v>
      </c>
      <c r="R177" t="e">
        <f t="shared" si="51"/>
        <v>#N/A</v>
      </c>
      <c r="S177" t="e">
        <f t="shared" si="52"/>
        <v>#N/A</v>
      </c>
      <c r="T177" t="e">
        <f>VLOOKUP(C177,Codigos!$I$2:$I$213,1,FALSE)</f>
        <v>#N/A</v>
      </c>
      <c r="U177" t="e">
        <f>VLOOKUP(C177,Albergues!B$4:B$75,1,FALSE)</f>
        <v>#N/A</v>
      </c>
      <c r="V177" t="e">
        <f>VLOOKUP(C177,VMVDU!B$3:B$74,1,FALSE)</f>
        <v>#N/A</v>
      </c>
      <c r="W177" t="e">
        <f>VLOOKUP(C177,AsistenciaAlimentaria!B$2:B$43,1,FALSE)</f>
        <v>#N/A</v>
      </c>
      <c r="X177" t="e">
        <f>VLOOKUP(C177,Institituciones!$B$2:$B$27,1,FALSE)</f>
        <v>#N/A</v>
      </c>
      <c r="Y177" t="e">
        <f>VLOOKUP(C177,'[2]Municipalidades más Afectadas ('!$D$2:$D$44,1,FALSE)</f>
        <v>#N/A</v>
      </c>
      <c r="Z177" t="e">
        <f t="shared" si="53"/>
        <v>#N/A</v>
      </c>
    </row>
    <row r="178" spans="1:26">
      <c r="A178" t="str">
        <f t="shared" si="36"/>
        <v>USULUTAN</v>
      </c>
      <c r="B178" s="13" t="s">
        <v>243</v>
      </c>
      <c r="C178" s="12" t="s">
        <v>513</v>
      </c>
      <c r="D178">
        <f t="shared" si="37"/>
        <v>1</v>
      </c>
      <c r="E178">
        <f t="shared" si="38"/>
        <v>0</v>
      </c>
      <c r="F178">
        <f t="shared" si="39"/>
        <v>0</v>
      </c>
      <c r="G178">
        <f t="shared" si="40"/>
        <v>6</v>
      </c>
      <c r="H178">
        <f t="shared" si="41"/>
        <v>6</v>
      </c>
      <c r="I178">
        <f t="shared" si="42"/>
        <v>1</v>
      </c>
      <c r="J178">
        <f t="shared" si="43"/>
        <v>0</v>
      </c>
      <c r="K178">
        <f t="shared" si="44"/>
        <v>0</v>
      </c>
      <c r="L178">
        <f t="shared" si="45"/>
        <v>6</v>
      </c>
      <c r="M178">
        <f t="shared" si="46"/>
        <v>6</v>
      </c>
      <c r="N178">
        <f t="shared" si="47"/>
        <v>5</v>
      </c>
      <c r="O178">
        <f t="shared" si="48"/>
        <v>0</v>
      </c>
      <c r="P178">
        <f t="shared" si="49"/>
        <v>32</v>
      </c>
      <c r="Q178">
        <f t="shared" si="50"/>
        <v>1</v>
      </c>
      <c r="R178">
        <f t="shared" si="51"/>
        <v>0</v>
      </c>
      <c r="S178">
        <f t="shared" si="52"/>
        <v>10</v>
      </c>
      <c r="T178" t="str">
        <f>VLOOKUP(C178,Codigos!$I$2:$I$213,1,FALSE)</f>
        <v>1102</v>
      </c>
      <c r="U178" t="str">
        <f>VLOOKUP(C178,Albergues!B$4:B$75,1,FALSE)</f>
        <v>1102</v>
      </c>
      <c r="V178" t="str">
        <f>VLOOKUP(C178,VMVDU!B$3:B$74,1,FALSE)</f>
        <v>1102</v>
      </c>
      <c r="W178" t="str">
        <f>VLOOKUP(C178,AsistenciaAlimentaria!B$2:B$43,1,FALSE)</f>
        <v>1102</v>
      </c>
      <c r="X178" t="str">
        <f>VLOOKUP(C178,Institituciones!$B$2:$B$27,1,FALSE)</f>
        <v>1102</v>
      </c>
      <c r="Y178" t="str">
        <f>VLOOKUP(C178,'[2]Municipalidades más Afectadas ('!$D$2:$D$44,1,FALSE)</f>
        <v>1102</v>
      </c>
      <c r="Z178">
        <f t="shared" si="53"/>
        <v>0</v>
      </c>
    </row>
    <row r="179" spans="1:26">
      <c r="A179" t="str">
        <f t="shared" si="36"/>
        <v>USULUTAN</v>
      </c>
      <c r="B179" s="13" t="s">
        <v>244</v>
      </c>
      <c r="C179" s="12" t="s">
        <v>514</v>
      </c>
      <c r="D179">
        <f t="shared" si="37"/>
        <v>1</v>
      </c>
      <c r="E179">
        <f t="shared" si="38"/>
        <v>0</v>
      </c>
      <c r="F179">
        <f t="shared" si="39"/>
        <v>0</v>
      </c>
      <c r="G179">
        <f t="shared" si="40"/>
        <v>1</v>
      </c>
      <c r="H179">
        <f t="shared" si="41"/>
        <v>1</v>
      </c>
      <c r="I179">
        <f t="shared" si="42"/>
        <v>1</v>
      </c>
      <c r="J179">
        <f t="shared" si="43"/>
        <v>0</v>
      </c>
      <c r="K179">
        <f t="shared" si="44"/>
        <v>0</v>
      </c>
      <c r="L179">
        <f t="shared" si="45"/>
        <v>1</v>
      </c>
      <c r="M179">
        <f t="shared" si="46"/>
        <v>1</v>
      </c>
      <c r="N179" t="e">
        <f t="shared" si="47"/>
        <v>#N/A</v>
      </c>
      <c r="O179" t="e">
        <f t="shared" si="48"/>
        <v>#N/A</v>
      </c>
      <c r="P179" t="e">
        <f t="shared" si="49"/>
        <v>#N/A</v>
      </c>
      <c r="Q179" t="e">
        <f t="shared" si="50"/>
        <v>#N/A</v>
      </c>
      <c r="R179" t="e">
        <f t="shared" si="51"/>
        <v>#N/A</v>
      </c>
      <c r="S179" t="e">
        <f t="shared" si="52"/>
        <v>#N/A</v>
      </c>
      <c r="T179" t="str">
        <f>VLOOKUP(C179,Codigos!$I$2:$I$213,1,FALSE)</f>
        <v>1103</v>
      </c>
      <c r="U179" t="str">
        <f>VLOOKUP(C179,Albergues!B$4:B$75,1,FALSE)</f>
        <v>1103</v>
      </c>
      <c r="V179" t="str">
        <f>VLOOKUP(C179,VMVDU!B$3:B$74,1,FALSE)</f>
        <v>1103</v>
      </c>
      <c r="W179" t="e">
        <f>VLOOKUP(C179,AsistenciaAlimentaria!B$2:B$43,1,FALSE)</f>
        <v>#N/A</v>
      </c>
      <c r="X179" t="e">
        <f>VLOOKUP(C179,Institituciones!$B$2:$B$27,1,FALSE)</f>
        <v>#N/A</v>
      </c>
      <c r="Y179" t="e">
        <f>VLOOKUP(C179,'[2]Municipalidades más Afectadas ('!$D$2:$D$44,1,FALSE)</f>
        <v>#N/A</v>
      </c>
      <c r="Z179">
        <f t="shared" si="53"/>
        <v>0</v>
      </c>
    </row>
    <row r="180" spans="1:26">
      <c r="A180" t="str">
        <f t="shared" si="36"/>
        <v>USULUTAN</v>
      </c>
      <c r="B180" s="13" t="s">
        <v>245</v>
      </c>
      <c r="C180" s="12" t="s">
        <v>515</v>
      </c>
      <c r="D180">
        <f t="shared" si="37"/>
        <v>3</v>
      </c>
      <c r="E180">
        <f t="shared" si="38"/>
        <v>0</v>
      </c>
      <c r="F180">
        <f t="shared" si="39"/>
        <v>0</v>
      </c>
      <c r="G180">
        <f t="shared" si="40"/>
        <v>31</v>
      </c>
      <c r="H180">
        <f t="shared" si="41"/>
        <v>31</v>
      </c>
      <c r="I180">
        <f t="shared" si="42"/>
        <v>3</v>
      </c>
      <c r="J180">
        <f t="shared" si="43"/>
        <v>0</v>
      </c>
      <c r="K180">
        <f t="shared" si="44"/>
        <v>0</v>
      </c>
      <c r="L180">
        <f t="shared" si="45"/>
        <v>31</v>
      </c>
      <c r="M180">
        <f t="shared" si="46"/>
        <v>31</v>
      </c>
      <c r="N180">
        <f t="shared" si="47"/>
        <v>27</v>
      </c>
      <c r="O180">
        <f t="shared" si="48"/>
        <v>5</v>
      </c>
      <c r="P180">
        <f t="shared" si="49"/>
        <v>214</v>
      </c>
      <c r="Q180" t="e">
        <f t="shared" si="50"/>
        <v>#N/A</v>
      </c>
      <c r="R180" t="e">
        <f t="shared" si="51"/>
        <v>#N/A</v>
      </c>
      <c r="S180" t="e">
        <f t="shared" si="52"/>
        <v>#N/A</v>
      </c>
      <c r="T180" t="str">
        <f>VLOOKUP(C180,Codigos!$I$2:$I$213,1,FALSE)</f>
        <v>1104</v>
      </c>
      <c r="U180" t="str">
        <f>VLOOKUP(C180,Albergues!B$4:B$75,1,FALSE)</f>
        <v>1104</v>
      </c>
      <c r="V180" t="str">
        <f>VLOOKUP(C180,VMVDU!B$3:B$74,1,FALSE)</f>
        <v>1104</v>
      </c>
      <c r="W180" t="str">
        <f>VLOOKUP(C180,AsistenciaAlimentaria!B$2:B$43,1,FALSE)</f>
        <v>1104</v>
      </c>
      <c r="X180" t="e">
        <f>VLOOKUP(C180,Institituciones!$B$2:$B$27,1,FALSE)</f>
        <v>#N/A</v>
      </c>
      <c r="Y180" t="e">
        <f>VLOOKUP(C180,'[2]Municipalidades más Afectadas ('!$D$2:$D$44,1,FALSE)</f>
        <v>#N/A</v>
      </c>
      <c r="Z180">
        <f t="shared" si="53"/>
        <v>0</v>
      </c>
    </row>
    <row r="181" spans="1:26">
      <c r="A181" t="str">
        <f t="shared" si="36"/>
        <v>USULUTAN</v>
      </c>
      <c r="B181" s="13" t="s">
        <v>246</v>
      </c>
      <c r="C181" s="12" t="s">
        <v>516</v>
      </c>
      <c r="D181" t="e">
        <f t="shared" si="37"/>
        <v>#N/A</v>
      </c>
      <c r="E181" t="e">
        <f t="shared" si="38"/>
        <v>#N/A</v>
      </c>
      <c r="F181" t="e">
        <f t="shared" si="39"/>
        <v>#N/A</v>
      </c>
      <c r="G181" t="e">
        <f t="shared" si="40"/>
        <v>#N/A</v>
      </c>
      <c r="H181" t="e">
        <f t="shared" si="41"/>
        <v>#N/A</v>
      </c>
      <c r="I181" t="e">
        <f t="shared" si="42"/>
        <v>#N/A</v>
      </c>
      <c r="J181" t="e">
        <f t="shared" si="43"/>
        <v>#N/A</v>
      </c>
      <c r="K181" t="e">
        <f t="shared" si="44"/>
        <v>#N/A</v>
      </c>
      <c r="L181" t="e">
        <f t="shared" si="45"/>
        <v>#N/A</v>
      </c>
      <c r="M181" t="e">
        <f t="shared" si="46"/>
        <v>#N/A</v>
      </c>
      <c r="N181" t="e">
        <f t="shared" si="47"/>
        <v>#N/A</v>
      </c>
      <c r="O181" t="e">
        <f t="shared" si="48"/>
        <v>#N/A</v>
      </c>
      <c r="P181" t="e">
        <f t="shared" si="49"/>
        <v>#N/A</v>
      </c>
      <c r="Q181" t="e">
        <f t="shared" si="50"/>
        <v>#N/A</v>
      </c>
      <c r="R181" t="e">
        <f t="shared" si="51"/>
        <v>#N/A</v>
      </c>
      <c r="S181" t="e">
        <f t="shared" si="52"/>
        <v>#N/A</v>
      </c>
      <c r="T181" t="e">
        <f>VLOOKUP(C181,Codigos!$I$2:$I$213,1,FALSE)</f>
        <v>#N/A</v>
      </c>
      <c r="U181" t="e">
        <f>VLOOKUP(C181,Albergues!B$4:B$75,1,FALSE)</f>
        <v>#N/A</v>
      </c>
      <c r="V181" t="e">
        <f>VLOOKUP(C181,VMVDU!B$3:B$74,1,FALSE)</f>
        <v>#N/A</v>
      </c>
      <c r="W181" t="e">
        <f>VLOOKUP(C181,AsistenciaAlimentaria!B$2:B$43,1,FALSE)</f>
        <v>#N/A</v>
      </c>
      <c r="X181" t="e">
        <f>VLOOKUP(C181,Institituciones!$B$2:$B$27,1,FALSE)</f>
        <v>#N/A</v>
      </c>
      <c r="Y181" t="e">
        <f>VLOOKUP(C181,'[2]Municipalidades más Afectadas ('!$D$2:$D$44,1,FALSE)</f>
        <v>#N/A</v>
      </c>
      <c r="Z181" t="e">
        <f t="shared" si="53"/>
        <v>#N/A</v>
      </c>
    </row>
    <row r="182" spans="1:26">
      <c r="A182" t="str">
        <f t="shared" si="36"/>
        <v>USULUTAN</v>
      </c>
      <c r="B182" s="13" t="s">
        <v>247</v>
      </c>
      <c r="C182" s="12" t="s">
        <v>517</v>
      </c>
      <c r="D182" t="e">
        <f t="shared" si="37"/>
        <v>#N/A</v>
      </c>
      <c r="E182" t="e">
        <f t="shared" si="38"/>
        <v>#N/A</v>
      </c>
      <c r="F182" t="e">
        <f t="shared" si="39"/>
        <v>#N/A</v>
      </c>
      <c r="G182" t="e">
        <f t="shared" si="40"/>
        <v>#N/A</v>
      </c>
      <c r="H182" t="e">
        <f t="shared" si="41"/>
        <v>#N/A</v>
      </c>
      <c r="I182" t="e">
        <f t="shared" si="42"/>
        <v>#N/A</v>
      </c>
      <c r="J182" t="e">
        <f t="shared" si="43"/>
        <v>#N/A</v>
      </c>
      <c r="K182" t="e">
        <f t="shared" si="44"/>
        <v>#N/A</v>
      </c>
      <c r="L182" t="e">
        <f t="shared" si="45"/>
        <v>#N/A</v>
      </c>
      <c r="M182" t="e">
        <f t="shared" si="46"/>
        <v>#N/A</v>
      </c>
      <c r="N182" t="e">
        <f t="shared" si="47"/>
        <v>#N/A</v>
      </c>
      <c r="O182" t="e">
        <f t="shared" si="48"/>
        <v>#N/A</v>
      </c>
      <c r="P182" t="e">
        <f t="shared" si="49"/>
        <v>#N/A</v>
      </c>
      <c r="Q182" t="e">
        <f t="shared" si="50"/>
        <v>#N/A</v>
      </c>
      <c r="R182" t="e">
        <f t="shared" si="51"/>
        <v>#N/A</v>
      </c>
      <c r="S182" t="e">
        <f t="shared" si="52"/>
        <v>#N/A</v>
      </c>
      <c r="T182" t="e">
        <f>VLOOKUP(C182,Codigos!$I$2:$I$213,1,FALSE)</f>
        <v>#N/A</v>
      </c>
      <c r="U182" t="e">
        <f>VLOOKUP(C182,Albergues!B$4:B$75,1,FALSE)</f>
        <v>#N/A</v>
      </c>
      <c r="V182" t="e">
        <f>VLOOKUP(C182,VMVDU!B$3:B$74,1,FALSE)</f>
        <v>#N/A</v>
      </c>
      <c r="W182" t="e">
        <f>VLOOKUP(C182,AsistenciaAlimentaria!B$2:B$43,1,FALSE)</f>
        <v>#N/A</v>
      </c>
      <c r="X182" t="e">
        <f>VLOOKUP(C182,Institituciones!$B$2:$B$27,1,FALSE)</f>
        <v>#N/A</v>
      </c>
      <c r="Y182" t="e">
        <f>VLOOKUP(C182,'[2]Municipalidades más Afectadas ('!$D$2:$D$44,1,FALSE)</f>
        <v>#N/A</v>
      </c>
      <c r="Z182" t="e">
        <f t="shared" si="53"/>
        <v>#N/A</v>
      </c>
    </row>
    <row r="183" spans="1:26">
      <c r="A183" t="str">
        <f t="shared" si="36"/>
        <v>USULUTAN</v>
      </c>
      <c r="B183" s="13" t="s">
        <v>248</v>
      </c>
      <c r="C183" s="12" t="s">
        <v>518</v>
      </c>
      <c r="D183" t="e">
        <f t="shared" si="37"/>
        <v>#N/A</v>
      </c>
      <c r="E183" t="e">
        <f t="shared" si="38"/>
        <v>#N/A</v>
      </c>
      <c r="F183" t="e">
        <f t="shared" si="39"/>
        <v>#N/A</v>
      </c>
      <c r="G183" t="e">
        <f t="shared" si="40"/>
        <v>#N/A</v>
      </c>
      <c r="H183" t="e">
        <f t="shared" si="41"/>
        <v>#N/A</v>
      </c>
      <c r="I183" t="e">
        <f t="shared" si="42"/>
        <v>#N/A</v>
      </c>
      <c r="J183" t="e">
        <f t="shared" si="43"/>
        <v>#N/A</v>
      </c>
      <c r="K183" t="e">
        <f t="shared" si="44"/>
        <v>#N/A</v>
      </c>
      <c r="L183" t="e">
        <f t="shared" si="45"/>
        <v>#N/A</v>
      </c>
      <c r="M183" t="e">
        <f t="shared" si="46"/>
        <v>#N/A</v>
      </c>
      <c r="N183" t="e">
        <f t="shared" si="47"/>
        <v>#N/A</v>
      </c>
      <c r="O183" t="e">
        <f t="shared" si="48"/>
        <v>#N/A</v>
      </c>
      <c r="P183" t="e">
        <f t="shared" si="49"/>
        <v>#N/A</v>
      </c>
      <c r="Q183" t="e">
        <f t="shared" si="50"/>
        <v>#N/A</v>
      </c>
      <c r="R183" t="e">
        <f t="shared" si="51"/>
        <v>#N/A</v>
      </c>
      <c r="S183" t="e">
        <f t="shared" si="52"/>
        <v>#N/A</v>
      </c>
      <c r="T183" t="e">
        <f>VLOOKUP(C183,Codigos!$I$2:$I$213,1,FALSE)</f>
        <v>#N/A</v>
      </c>
      <c r="U183" t="e">
        <f>VLOOKUP(C183,Albergues!B$4:B$75,1,FALSE)</f>
        <v>#N/A</v>
      </c>
      <c r="V183" t="e">
        <f>VLOOKUP(C183,VMVDU!B$3:B$74,1,FALSE)</f>
        <v>#N/A</v>
      </c>
      <c r="W183" t="e">
        <f>VLOOKUP(C183,AsistenciaAlimentaria!B$2:B$43,1,FALSE)</f>
        <v>#N/A</v>
      </c>
      <c r="X183" t="e">
        <f>VLOOKUP(C183,Institituciones!$B$2:$B$27,1,FALSE)</f>
        <v>#N/A</v>
      </c>
      <c r="Y183" t="str">
        <f>VLOOKUP(C183,'[2]Municipalidades más Afectadas ('!$D$2:$D$44,1,FALSE)</f>
        <v>1107</v>
      </c>
      <c r="Z183" t="e">
        <f t="shared" si="53"/>
        <v>#N/A</v>
      </c>
    </row>
    <row r="184" spans="1:26">
      <c r="A184" t="str">
        <f t="shared" si="36"/>
        <v>USULUTAN</v>
      </c>
      <c r="B184" s="13" t="s">
        <v>249</v>
      </c>
      <c r="C184" s="12" t="s">
        <v>519</v>
      </c>
      <c r="D184">
        <f t="shared" si="37"/>
        <v>28</v>
      </c>
      <c r="E184">
        <f t="shared" si="38"/>
        <v>2</v>
      </c>
      <c r="F184">
        <f t="shared" si="39"/>
        <v>0</v>
      </c>
      <c r="G184">
        <f t="shared" si="40"/>
        <v>2049</v>
      </c>
      <c r="H184">
        <f t="shared" si="41"/>
        <v>2049</v>
      </c>
      <c r="I184">
        <f t="shared" si="42"/>
        <v>28</v>
      </c>
      <c r="J184">
        <f t="shared" si="43"/>
        <v>2</v>
      </c>
      <c r="K184">
        <f t="shared" si="44"/>
        <v>0</v>
      </c>
      <c r="L184">
        <f t="shared" si="45"/>
        <v>2049</v>
      </c>
      <c r="M184">
        <f t="shared" si="46"/>
        <v>2049</v>
      </c>
      <c r="N184">
        <f t="shared" si="47"/>
        <v>35</v>
      </c>
      <c r="O184">
        <f t="shared" si="48"/>
        <v>10</v>
      </c>
      <c r="P184">
        <f t="shared" si="49"/>
        <v>282</v>
      </c>
      <c r="Q184" t="e">
        <f t="shared" si="50"/>
        <v>#N/A</v>
      </c>
      <c r="R184" t="e">
        <f t="shared" si="51"/>
        <v>#N/A</v>
      </c>
      <c r="S184" t="e">
        <f t="shared" si="52"/>
        <v>#N/A</v>
      </c>
      <c r="T184" t="str">
        <f>VLOOKUP(C184,Codigos!$I$2:$I$213,1,FALSE)</f>
        <v>1108</v>
      </c>
      <c r="U184" t="str">
        <f>VLOOKUP(C184,Albergues!B$4:B$75,1,FALSE)</f>
        <v>1108</v>
      </c>
      <c r="V184" t="str">
        <f>VLOOKUP(C184,VMVDU!B$3:B$74,1,FALSE)</f>
        <v>1108</v>
      </c>
      <c r="W184" t="str">
        <f>VLOOKUP(C184,AsistenciaAlimentaria!B$2:B$43,1,FALSE)</f>
        <v>1108</v>
      </c>
      <c r="X184" t="e">
        <f>VLOOKUP(C184,Institituciones!$B$2:$B$27,1,FALSE)</f>
        <v>#N/A</v>
      </c>
      <c r="Y184" t="str">
        <f>VLOOKUP(C184,'[2]Municipalidades más Afectadas ('!$D$2:$D$44,1,FALSE)</f>
        <v>1108</v>
      </c>
      <c r="Z184">
        <f t="shared" si="53"/>
        <v>0</v>
      </c>
    </row>
    <row r="185" spans="1:26">
      <c r="A185" t="str">
        <f t="shared" si="36"/>
        <v>USULUTAN</v>
      </c>
      <c r="B185" s="13" t="s">
        <v>250</v>
      </c>
      <c r="C185" s="12" t="s">
        <v>520</v>
      </c>
      <c r="D185" t="e">
        <f t="shared" si="37"/>
        <v>#N/A</v>
      </c>
      <c r="E185" t="e">
        <f t="shared" si="38"/>
        <v>#N/A</v>
      </c>
      <c r="F185" t="e">
        <f t="shared" si="39"/>
        <v>#N/A</v>
      </c>
      <c r="G185" t="e">
        <f t="shared" si="40"/>
        <v>#N/A</v>
      </c>
      <c r="H185" t="e">
        <f t="shared" si="41"/>
        <v>#N/A</v>
      </c>
      <c r="I185" t="e">
        <f t="shared" si="42"/>
        <v>#N/A</v>
      </c>
      <c r="J185" t="e">
        <f t="shared" si="43"/>
        <v>#N/A</v>
      </c>
      <c r="K185" t="e">
        <f t="shared" si="44"/>
        <v>#N/A</v>
      </c>
      <c r="L185" t="e">
        <f t="shared" si="45"/>
        <v>#N/A</v>
      </c>
      <c r="M185" t="e">
        <f t="shared" si="46"/>
        <v>#N/A</v>
      </c>
      <c r="N185" t="e">
        <f t="shared" si="47"/>
        <v>#N/A</v>
      </c>
      <c r="O185" t="e">
        <f t="shared" si="48"/>
        <v>#N/A</v>
      </c>
      <c r="P185" t="e">
        <f t="shared" si="49"/>
        <v>#N/A</v>
      </c>
      <c r="Q185" t="e">
        <f t="shared" si="50"/>
        <v>#N/A</v>
      </c>
      <c r="R185" t="e">
        <f t="shared" si="51"/>
        <v>#N/A</v>
      </c>
      <c r="S185" t="e">
        <f t="shared" si="52"/>
        <v>#N/A</v>
      </c>
      <c r="T185" t="e">
        <f>VLOOKUP(C185,Codigos!$I$2:$I$213,1,FALSE)</f>
        <v>#N/A</v>
      </c>
      <c r="U185" t="e">
        <f>VLOOKUP(C185,Albergues!B$4:B$75,1,FALSE)</f>
        <v>#N/A</v>
      </c>
      <c r="V185" t="e">
        <f>VLOOKUP(C185,VMVDU!B$3:B$74,1,FALSE)</f>
        <v>#N/A</v>
      </c>
      <c r="W185" t="e">
        <f>VLOOKUP(C185,AsistenciaAlimentaria!B$2:B$43,1,FALSE)</f>
        <v>#N/A</v>
      </c>
      <c r="X185" t="e">
        <f>VLOOKUP(C185,Institituciones!$B$2:$B$27,1,FALSE)</f>
        <v>#N/A</v>
      </c>
      <c r="Y185" t="e">
        <f>VLOOKUP(C185,'[2]Municipalidades más Afectadas ('!$D$2:$D$44,1,FALSE)</f>
        <v>#N/A</v>
      </c>
      <c r="Z185" t="e">
        <f t="shared" si="53"/>
        <v>#N/A</v>
      </c>
    </row>
    <row r="186" spans="1:26">
      <c r="A186" t="str">
        <f t="shared" si="36"/>
        <v>USULUTAN</v>
      </c>
      <c r="B186" s="13" t="s">
        <v>251</v>
      </c>
      <c r="C186" s="12" t="s">
        <v>521</v>
      </c>
      <c r="D186">
        <f t="shared" si="37"/>
        <v>1</v>
      </c>
      <c r="E186">
        <f t="shared" si="38"/>
        <v>0</v>
      </c>
      <c r="F186">
        <f t="shared" si="39"/>
        <v>0</v>
      </c>
      <c r="G186">
        <f t="shared" si="40"/>
        <v>5</v>
      </c>
      <c r="H186">
        <f t="shared" si="41"/>
        <v>5</v>
      </c>
      <c r="I186">
        <f t="shared" si="42"/>
        <v>2</v>
      </c>
      <c r="J186">
        <f t="shared" si="43"/>
        <v>195</v>
      </c>
      <c r="K186">
        <f t="shared" si="44"/>
        <v>0</v>
      </c>
      <c r="L186">
        <f t="shared" si="45"/>
        <v>5</v>
      </c>
      <c r="M186">
        <f t="shared" si="46"/>
        <v>5</v>
      </c>
      <c r="N186" t="e">
        <f t="shared" si="47"/>
        <v>#N/A</v>
      </c>
      <c r="O186" t="e">
        <f t="shared" si="48"/>
        <v>#N/A</v>
      </c>
      <c r="P186" t="e">
        <f t="shared" si="49"/>
        <v>#N/A</v>
      </c>
      <c r="Q186" t="e">
        <f t="shared" si="50"/>
        <v>#N/A</v>
      </c>
      <c r="R186" t="e">
        <f t="shared" si="51"/>
        <v>#N/A</v>
      </c>
      <c r="S186" t="e">
        <f t="shared" si="52"/>
        <v>#N/A</v>
      </c>
      <c r="T186" t="str">
        <f>VLOOKUP(C186,Codigos!$I$2:$I$213,1,FALSE)</f>
        <v>1110</v>
      </c>
      <c r="U186" t="str">
        <f>VLOOKUP(C186,Albergues!B$4:B$75,1,FALSE)</f>
        <v>1110</v>
      </c>
      <c r="V186" t="str">
        <f>VLOOKUP(C186,VMVDU!B$3:B$74,1,FALSE)</f>
        <v>1110</v>
      </c>
      <c r="W186" t="e">
        <f>VLOOKUP(C186,AsistenciaAlimentaria!B$2:B$43,1,FALSE)</f>
        <v>#N/A</v>
      </c>
      <c r="X186" t="e">
        <f>VLOOKUP(C186,Institituciones!$B$2:$B$27,1,FALSE)</f>
        <v>#N/A</v>
      </c>
      <c r="Y186" t="str">
        <f>VLOOKUP(C186,'[2]Municipalidades más Afectadas ('!$D$2:$D$44,1,FALSE)</f>
        <v>1110</v>
      </c>
      <c r="Z186">
        <f t="shared" si="53"/>
        <v>0</v>
      </c>
    </row>
    <row r="187" spans="1:26">
      <c r="A187" t="str">
        <f t="shared" si="36"/>
        <v>USULUTAN</v>
      </c>
      <c r="B187" s="13" t="s">
        <v>252</v>
      </c>
      <c r="C187" s="12" t="s">
        <v>522</v>
      </c>
      <c r="D187" t="e">
        <f t="shared" si="37"/>
        <v>#N/A</v>
      </c>
      <c r="E187" t="e">
        <f t="shared" si="38"/>
        <v>#N/A</v>
      </c>
      <c r="F187" t="e">
        <f t="shared" si="39"/>
        <v>#N/A</v>
      </c>
      <c r="G187" t="e">
        <f t="shared" si="40"/>
        <v>#N/A</v>
      </c>
      <c r="H187" t="e">
        <f t="shared" si="41"/>
        <v>#N/A</v>
      </c>
      <c r="I187" t="e">
        <f t="shared" si="42"/>
        <v>#N/A</v>
      </c>
      <c r="J187" t="e">
        <f t="shared" si="43"/>
        <v>#N/A</v>
      </c>
      <c r="K187" t="e">
        <f t="shared" si="44"/>
        <v>#N/A</v>
      </c>
      <c r="L187" t="e">
        <f t="shared" si="45"/>
        <v>#N/A</v>
      </c>
      <c r="M187" t="e">
        <f t="shared" si="46"/>
        <v>#N/A</v>
      </c>
      <c r="N187" t="e">
        <f t="shared" si="47"/>
        <v>#N/A</v>
      </c>
      <c r="O187" t="e">
        <f t="shared" si="48"/>
        <v>#N/A</v>
      </c>
      <c r="P187" t="e">
        <f t="shared" si="49"/>
        <v>#N/A</v>
      </c>
      <c r="Q187" t="e">
        <f t="shared" si="50"/>
        <v>#N/A</v>
      </c>
      <c r="R187" t="e">
        <f t="shared" si="51"/>
        <v>#N/A</v>
      </c>
      <c r="S187" t="e">
        <f t="shared" si="52"/>
        <v>#N/A</v>
      </c>
      <c r="T187" t="e">
        <f>VLOOKUP(C187,Codigos!$I$2:$I$213,1,FALSE)</f>
        <v>#N/A</v>
      </c>
      <c r="U187" t="e">
        <f>VLOOKUP(C187,Albergues!B$4:B$75,1,FALSE)</f>
        <v>#N/A</v>
      </c>
      <c r="V187" t="e">
        <f>VLOOKUP(C187,VMVDU!B$3:B$74,1,FALSE)</f>
        <v>#N/A</v>
      </c>
      <c r="W187" t="e">
        <f>VLOOKUP(C187,AsistenciaAlimentaria!B$2:B$43,1,FALSE)</f>
        <v>#N/A</v>
      </c>
      <c r="X187" t="e">
        <f>VLOOKUP(C187,Institituciones!$B$2:$B$27,1,FALSE)</f>
        <v>#N/A</v>
      </c>
      <c r="Y187" t="e">
        <f>VLOOKUP(C187,'[2]Municipalidades más Afectadas ('!$D$2:$D$44,1,FALSE)</f>
        <v>#N/A</v>
      </c>
      <c r="Z187" t="e">
        <f t="shared" si="53"/>
        <v>#N/A</v>
      </c>
    </row>
    <row r="188" spans="1:26">
      <c r="A188" t="str">
        <f t="shared" si="36"/>
        <v>USULUTAN</v>
      </c>
      <c r="B188" s="13" t="s">
        <v>253</v>
      </c>
      <c r="C188" s="12" t="s">
        <v>523</v>
      </c>
      <c r="D188" t="e">
        <f t="shared" si="37"/>
        <v>#N/A</v>
      </c>
      <c r="E188" t="e">
        <f t="shared" si="38"/>
        <v>#N/A</v>
      </c>
      <c r="F188" t="e">
        <f t="shared" si="39"/>
        <v>#N/A</v>
      </c>
      <c r="G188" t="e">
        <f t="shared" si="40"/>
        <v>#N/A</v>
      </c>
      <c r="H188" t="e">
        <f t="shared" si="41"/>
        <v>#N/A</v>
      </c>
      <c r="I188" t="e">
        <f t="shared" si="42"/>
        <v>#N/A</v>
      </c>
      <c r="J188" t="e">
        <f t="shared" si="43"/>
        <v>#N/A</v>
      </c>
      <c r="K188" t="e">
        <f t="shared" si="44"/>
        <v>#N/A</v>
      </c>
      <c r="L188" t="e">
        <f t="shared" si="45"/>
        <v>#N/A</v>
      </c>
      <c r="M188" t="e">
        <f t="shared" si="46"/>
        <v>#N/A</v>
      </c>
      <c r="N188" t="e">
        <f t="shared" si="47"/>
        <v>#N/A</v>
      </c>
      <c r="O188" t="e">
        <f t="shared" si="48"/>
        <v>#N/A</v>
      </c>
      <c r="P188" t="e">
        <f t="shared" si="49"/>
        <v>#N/A</v>
      </c>
      <c r="Q188" t="e">
        <f t="shared" si="50"/>
        <v>#N/A</v>
      </c>
      <c r="R188" t="e">
        <f t="shared" si="51"/>
        <v>#N/A</v>
      </c>
      <c r="S188" t="e">
        <f t="shared" si="52"/>
        <v>#N/A</v>
      </c>
      <c r="T188" t="e">
        <f>VLOOKUP(C188,Codigos!$I$2:$I$213,1,FALSE)</f>
        <v>#N/A</v>
      </c>
      <c r="U188" t="e">
        <f>VLOOKUP(C188,Albergues!B$4:B$75,1,FALSE)</f>
        <v>#N/A</v>
      </c>
      <c r="V188" t="e">
        <f>VLOOKUP(C188,VMVDU!B$3:B$74,1,FALSE)</f>
        <v>#N/A</v>
      </c>
      <c r="W188" t="e">
        <f>VLOOKUP(C188,AsistenciaAlimentaria!B$2:B$43,1,FALSE)</f>
        <v>#N/A</v>
      </c>
      <c r="X188" t="e">
        <f>VLOOKUP(C188,Institituciones!$B$2:$B$27,1,FALSE)</f>
        <v>#N/A</v>
      </c>
      <c r="Y188" t="e">
        <f>VLOOKUP(C188,'[2]Municipalidades más Afectadas ('!$D$2:$D$44,1,FALSE)</f>
        <v>#N/A</v>
      </c>
      <c r="Z188" t="e">
        <f t="shared" si="53"/>
        <v>#N/A</v>
      </c>
    </row>
    <row r="189" spans="1:26">
      <c r="A189" t="str">
        <f t="shared" si="36"/>
        <v>USULUTAN</v>
      </c>
      <c r="B189" s="13" t="s">
        <v>254</v>
      </c>
      <c r="C189" s="12" t="s">
        <v>524</v>
      </c>
      <c r="D189" t="e">
        <f t="shared" si="37"/>
        <v>#N/A</v>
      </c>
      <c r="E189" t="e">
        <f t="shared" si="38"/>
        <v>#N/A</v>
      </c>
      <c r="F189" t="e">
        <f t="shared" si="39"/>
        <v>#N/A</v>
      </c>
      <c r="G189" t="e">
        <f t="shared" si="40"/>
        <v>#N/A</v>
      </c>
      <c r="H189" t="e">
        <f t="shared" si="41"/>
        <v>#N/A</v>
      </c>
      <c r="I189" t="e">
        <f t="shared" si="42"/>
        <v>#N/A</v>
      </c>
      <c r="J189" t="e">
        <f t="shared" si="43"/>
        <v>#N/A</v>
      </c>
      <c r="K189" t="e">
        <f t="shared" si="44"/>
        <v>#N/A</v>
      </c>
      <c r="L189" t="e">
        <f t="shared" si="45"/>
        <v>#N/A</v>
      </c>
      <c r="M189" t="e">
        <f t="shared" si="46"/>
        <v>#N/A</v>
      </c>
      <c r="N189">
        <f t="shared" si="47"/>
        <v>8</v>
      </c>
      <c r="O189">
        <f t="shared" si="48"/>
        <v>2</v>
      </c>
      <c r="P189">
        <f t="shared" si="49"/>
        <v>51</v>
      </c>
      <c r="Q189" t="e">
        <f t="shared" si="50"/>
        <v>#N/A</v>
      </c>
      <c r="R189" t="e">
        <f t="shared" si="51"/>
        <v>#N/A</v>
      </c>
      <c r="S189" t="e">
        <f t="shared" si="52"/>
        <v>#N/A</v>
      </c>
      <c r="T189" t="str">
        <f>VLOOKUP(C189,Codigos!$I$2:$I$213,1,FALSE)</f>
        <v>1113</v>
      </c>
      <c r="U189" t="e">
        <f>VLOOKUP(C189,Albergues!B$4:B$75,1,FALSE)</f>
        <v>#N/A</v>
      </c>
      <c r="V189" t="e">
        <f>VLOOKUP(C189,VMVDU!B$3:B$74,1,FALSE)</f>
        <v>#N/A</v>
      </c>
      <c r="W189" t="str">
        <f>VLOOKUP(C189,AsistenciaAlimentaria!B$2:B$43,1,FALSE)</f>
        <v>1113</v>
      </c>
      <c r="X189" t="e">
        <f>VLOOKUP(C189,Institituciones!$B$2:$B$27,1,FALSE)</f>
        <v>#N/A</v>
      </c>
      <c r="Y189" t="e">
        <f>VLOOKUP(C189,'[2]Municipalidades más Afectadas ('!$D$2:$D$44,1,FALSE)</f>
        <v>#N/A</v>
      </c>
      <c r="Z189" t="e">
        <f t="shared" si="53"/>
        <v>#N/A</v>
      </c>
    </row>
    <row r="190" spans="1:26">
      <c r="A190" t="str">
        <f t="shared" si="36"/>
        <v>USULUTAN</v>
      </c>
      <c r="B190" s="13" t="s">
        <v>255</v>
      </c>
      <c r="C190" s="12" t="s">
        <v>525</v>
      </c>
      <c r="D190">
        <f t="shared" si="37"/>
        <v>3</v>
      </c>
      <c r="E190">
        <f t="shared" si="38"/>
        <v>0</v>
      </c>
      <c r="F190">
        <f t="shared" si="39"/>
        <v>0</v>
      </c>
      <c r="G190">
        <f t="shared" si="40"/>
        <v>168</v>
      </c>
      <c r="H190">
        <f t="shared" si="41"/>
        <v>168</v>
      </c>
      <c r="I190">
        <f t="shared" si="42"/>
        <v>3</v>
      </c>
      <c r="J190">
        <f t="shared" si="43"/>
        <v>0</v>
      </c>
      <c r="K190">
        <f t="shared" si="44"/>
        <v>0</v>
      </c>
      <c r="L190">
        <f t="shared" si="45"/>
        <v>168</v>
      </c>
      <c r="M190">
        <f t="shared" si="46"/>
        <v>168</v>
      </c>
      <c r="N190" t="e">
        <f t="shared" si="47"/>
        <v>#N/A</v>
      </c>
      <c r="O190" t="e">
        <f t="shared" si="48"/>
        <v>#N/A</v>
      </c>
      <c r="P190" t="e">
        <f t="shared" si="49"/>
        <v>#N/A</v>
      </c>
      <c r="Q190" t="e">
        <f t="shared" si="50"/>
        <v>#N/A</v>
      </c>
      <c r="R190" t="e">
        <f t="shared" si="51"/>
        <v>#N/A</v>
      </c>
      <c r="S190" t="e">
        <f t="shared" si="52"/>
        <v>#N/A</v>
      </c>
      <c r="T190" t="str">
        <f>VLOOKUP(C190,Codigos!$I$2:$I$213,1,FALSE)</f>
        <v>1114</v>
      </c>
      <c r="U190" t="str">
        <f>VLOOKUP(C190,Albergues!B$4:B$75,1,FALSE)</f>
        <v>1114</v>
      </c>
      <c r="V190" t="str">
        <f>VLOOKUP(C190,VMVDU!B$3:B$74,1,FALSE)</f>
        <v>1114</v>
      </c>
      <c r="W190" t="e">
        <f>VLOOKUP(C190,AsistenciaAlimentaria!B$2:B$43,1,FALSE)</f>
        <v>#N/A</v>
      </c>
      <c r="X190" t="e">
        <f>VLOOKUP(C190,Institituciones!$B$2:$B$27,1,FALSE)</f>
        <v>#N/A</v>
      </c>
      <c r="Y190" t="str">
        <f>VLOOKUP(C190,'[2]Municipalidades más Afectadas ('!$D$2:$D$44,1,FALSE)</f>
        <v>1114</v>
      </c>
      <c r="Z190">
        <f t="shared" si="53"/>
        <v>0</v>
      </c>
    </row>
    <row r="191" spans="1:26">
      <c r="A191" t="str">
        <f t="shared" si="36"/>
        <v>USULUTAN</v>
      </c>
      <c r="B191" s="13" t="s">
        <v>256</v>
      </c>
      <c r="C191" s="12" t="s">
        <v>526</v>
      </c>
      <c r="D191" t="e">
        <f t="shared" si="37"/>
        <v>#N/A</v>
      </c>
      <c r="E191" t="e">
        <f t="shared" si="38"/>
        <v>#N/A</v>
      </c>
      <c r="F191" t="e">
        <f t="shared" si="39"/>
        <v>#N/A</v>
      </c>
      <c r="G191" t="e">
        <f t="shared" si="40"/>
        <v>#N/A</v>
      </c>
      <c r="H191" t="e">
        <f t="shared" si="41"/>
        <v>#N/A</v>
      </c>
      <c r="I191" t="e">
        <f t="shared" si="42"/>
        <v>#N/A</v>
      </c>
      <c r="J191" t="e">
        <f t="shared" si="43"/>
        <v>#N/A</v>
      </c>
      <c r="K191" t="e">
        <f t="shared" si="44"/>
        <v>#N/A</v>
      </c>
      <c r="L191" t="e">
        <f t="shared" si="45"/>
        <v>#N/A</v>
      </c>
      <c r="M191" t="e">
        <f t="shared" si="46"/>
        <v>#N/A</v>
      </c>
      <c r="N191" t="e">
        <f t="shared" si="47"/>
        <v>#N/A</v>
      </c>
      <c r="O191" t="e">
        <f t="shared" si="48"/>
        <v>#N/A</v>
      </c>
      <c r="P191" t="e">
        <f t="shared" si="49"/>
        <v>#N/A</v>
      </c>
      <c r="Q191" t="e">
        <f t="shared" si="50"/>
        <v>#N/A</v>
      </c>
      <c r="R191" t="e">
        <f t="shared" si="51"/>
        <v>#N/A</v>
      </c>
      <c r="S191" t="e">
        <f t="shared" si="52"/>
        <v>#N/A</v>
      </c>
      <c r="T191" t="e">
        <f>VLOOKUP(C191,Codigos!$I$2:$I$213,1,FALSE)</f>
        <v>#N/A</v>
      </c>
      <c r="U191" t="e">
        <f>VLOOKUP(C191,Albergues!B$4:B$75,1,FALSE)</f>
        <v>#N/A</v>
      </c>
      <c r="V191" t="e">
        <f>VLOOKUP(C191,VMVDU!B$3:B$74,1,FALSE)</f>
        <v>#N/A</v>
      </c>
      <c r="W191" t="e">
        <f>VLOOKUP(C191,AsistenciaAlimentaria!B$2:B$43,1,FALSE)</f>
        <v>#N/A</v>
      </c>
      <c r="X191" t="e">
        <f>VLOOKUP(C191,Institituciones!$B$2:$B$27,1,FALSE)</f>
        <v>#N/A</v>
      </c>
      <c r="Y191" t="e">
        <f>VLOOKUP(C191,'[2]Municipalidades más Afectadas ('!$D$2:$D$44,1,FALSE)</f>
        <v>#N/A</v>
      </c>
      <c r="Z191" t="e">
        <f t="shared" si="53"/>
        <v>#N/A</v>
      </c>
    </row>
    <row r="192" spans="1:26">
      <c r="A192" t="str">
        <f t="shared" si="36"/>
        <v>USULUTAN</v>
      </c>
      <c r="B192" s="13" t="s">
        <v>257</v>
      </c>
      <c r="C192" s="12" t="s">
        <v>527</v>
      </c>
      <c r="D192" t="e">
        <f t="shared" si="37"/>
        <v>#N/A</v>
      </c>
      <c r="E192" t="e">
        <f t="shared" si="38"/>
        <v>#N/A</v>
      </c>
      <c r="F192" t="e">
        <f t="shared" si="39"/>
        <v>#N/A</v>
      </c>
      <c r="G192" t="e">
        <f t="shared" si="40"/>
        <v>#N/A</v>
      </c>
      <c r="H192" t="e">
        <f t="shared" si="41"/>
        <v>#N/A</v>
      </c>
      <c r="I192" t="e">
        <f t="shared" si="42"/>
        <v>#N/A</v>
      </c>
      <c r="J192" t="e">
        <f t="shared" si="43"/>
        <v>#N/A</v>
      </c>
      <c r="K192" t="e">
        <f t="shared" si="44"/>
        <v>#N/A</v>
      </c>
      <c r="L192" t="e">
        <f t="shared" si="45"/>
        <v>#N/A</v>
      </c>
      <c r="M192" t="e">
        <f t="shared" si="46"/>
        <v>#N/A</v>
      </c>
      <c r="N192" t="e">
        <f t="shared" si="47"/>
        <v>#N/A</v>
      </c>
      <c r="O192" t="e">
        <f t="shared" si="48"/>
        <v>#N/A</v>
      </c>
      <c r="P192" t="e">
        <f t="shared" si="49"/>
        <v>#N/A</v>
      </c>
      <c r="Q192" t="e">
        <f t="shared" si="50"/>
        <v>#N/A</v>
      </c>
      <c r="R192" t="e">
        <f t="shared" si="51"/>
        <v>#N/A</v>
      </c>
      <c r="S192" t="e">
        <f t="shared" si="52"/>
        <v>#N/A</v>
      </c>
      <c r="T192" t="e">
        <f>VLOOKUP(C192,Codigos!$I$2:$I$213,1,FALSE)</f>
        <v>#N/A</v>
      </c>
      <c r="U192" t="e">
        <f>VLOOKUP(C192,Albergues!B$4:B$75,1,FALSE)</f>
        <v>#N/A</v>
      </c>
      <c r="V192" t="e">
        <f>VLOOKUP(C192,VMVDU!B$3:B$74,1,FALSE)</f>
        <v>#N/A</v>
      </c>
      <c r="W192" t="e">
        <f>VLOOKUP(C192,AsistenciaAlimentaria!B$2:B$43,1,FALSE)</f>
        <v>#N/A</v>
      </c>
      <c r="X192" t="e">
        <f>VLOOKUP(C192,Institituciones!$B$2:$B$27,1,FALSE)</f>
        <v>#N/A</v>
      </c>
      <c r="Y192" t="e">
        <f>VLOOKUP(C192,'[2]Municipalidades más Afectadas ('!$D$2:$D$44,1,FALSE)</f>
        <v>#N/A</v>
      </c>
      <c r="Z192" t="e">
        <f t="shared" si="53"/>
        <v>#N/A</v>
      </c>
    </row>
    <row r="193" spans="1:26">
      <c r="A193" t="str">
        <f t="shared" si="36"/>
        <v>USULUTAN</v>
      </c>
      <c r="B193" s="13" t="s">
        <v>258</v>
      </c>
      <c r="C193" s="12" t="s">
        <v>528</v>
      </c>
      <c r="D193">
        <f t="shared" si="37"/>
        <v>7</v>
      </c>
      <c r="E193">
        <f t="shared" si="38"/>
        <v>0</v>
      </c>
      <c r="F193">
        <f t="shared" si="39"/>
        <v>0</v>
      </c>
      <c r="G193">
        <f t="shared" si="40"/>
        <v>677</v>
      </c>
      <c r="H193">
        <f t="shared" si="41"/>
        <v>677</v>
      </c>
      <c r="I193">
        <f t="shared" si="42"/>
        <v>7</v>
      </c>
      <c r="J193">
        <f t="shared" si="43"/>
        <v>0</v>
      </c>
      <c r="K193">
        <f t="shared" si="44"/>
        <v>0</v>
      </c>
      <c r="L193">
        <f t="shared" si="45"/>
        <v>677</v>
      </c>
      <c r="M193">
        <f t="shared" si="46"/>
        <v>677</v>
      </c>
      <c r="N193">
        <f t="shared" si="47"/>
        <v>4</v>
      </c>
      <c r="O193">
        <f t="shared" si="48"/>
        <v>0</v>
      </c>
      <c r="P193">
        <f t="shared" si="49"/>
        <v>242</v>
      </c>
      <c r="Q193">
        <f t="shared" si="50"/>
        <v>1</v>
      </c>
      <c r="R193">
        <f t="shared" si="51"/>
        <v>78</v>
      </c>
      <c r="S193">
        <f t="shared" si="52"/>
        <v>182</v>
      </c>
      <c r="T193" t="str">
        <f>VLOOKUP(C193,Codigos!$I$2:$I$213,1,FALSE)</f>
        <v>1117</v>
      </c>
      <c r="U193" t="str">
        <f>VLOOKUP(C193,Albergues!B$4:B$75,1,FALSE)</f>
        <v>1117</v>
      </c>
      <c r="V193" t="str">
        <f>VLOOKUP(C193,VMVDU!B$3:B$74,1,FALSE)</f>
        <v>1117</v>
      </c>
      <c r="W193" t="str">
        <f>VLOOKUP(C193,AsistenciaAlimentaria!B$2:B$43,1,FALSE)</f>
        <v>1117</v>
      </c>
      <c r="X193" t="str">
        <f>VLOOKUP(C193,Institituciones!$B$2:$B$27,1,FALSE)</f>
        <v>1117</v>
      </c>
      <c r="Y193" t="str">
        <f>VLOOKUP(C193,'[2]Municipalidades más Afectadas ('!$D$2:$D$44,1,FALSE)</f>
        <v>1117</v>
      </c>
      <c r="Z193">
        <f t="shared" si="53"/>
        <v>0</v>
      </c>
    </row>
    <row r="194" spans="1:26">
      <c r="A194" t="str">
        <f t="shared" ref="A194:A257" si="54">VLOOKUP(LEFT(C194,2),CODDEPARTAMENTO,2,FALSE)</f>
        <v>USULUTAN</v>
      </c>
      <c r="B194" s="13" t="s">
        <v>259</v>
      </c>
      <c r="C194" s="12" t="s">
        <v>529</v>
      </c>
      <c r="D194">
        <f t="shared" ref="D194:D257" si="55">VLOOKUP(C194,Albergues,2,FALSE)</f>
        <v>1</v>
      </c>
      <c r="E194">
        <f t="shared" ref="E194:E257" si="56">VLOOKUP(C194,Albergues,3,FALSE)</f>
        <v>0</v>
      </c>
      <c r="F194">
        <f t="shared" ref="F194:F257" si="57">VLOOKUP(C194,Albergues,4,FALSE)</f>
        <v>0</v>
      </c>
      <c r="G194">
        <f t="shared" ref="G194:G257" si="58">VLOOKUP(C194,Albergues,5,FALSE)</f>
        <v>19</v>
      </c>
      <c r="H194">
        <f t="shared" ref="H194:H257" si="59">F194+G194</f>
        <v>19</v>
      </c>
      <c r="I194">
        <f t="shared" ref="I194:I257" si="60">VLOOKUP(C194,VDVMU,2,FALSE)</f>
        <v>1</v>
      </c>
      <c r="J194">
        <f t="shared" ref="J194:J257" si="61">VLOOKUP(C194,VDVMU,3,FALSE)</f>
        <v>0</v>
      </c>
      <c r="K194">
        <f t="shared" ref="K194:K257" si="62">VLOOKUP(C194,VDVMU,4,FALSE)</f>
        <v>0</v>
      </c>
      <c r="L194">
        <f t="shared" ref="L194:L257" si="63">VLOOKUP(C194,VDVMU,5,FALSE)</f>
        <v>19</v>
      </c>
      <c r="M194">
        <f t="shared" ref="M194:M257" si="64">K194+L194</f>
        <v>19</v>
      </c>
      <c r="N194" t="e">
        <f t="shared" ref="N194:N257" si="65">VLOOKUP(C194,Asistencia,2,FALSE)</f>
        <v>#N/A</v>
      </c>
      <c r="O194" t="e">
        <f t="shared" ref="O194:O257" si="66">VLOOKUP(C194,Asistencia,3,FALSE)</f>
        <v>#N/A</v>
      </c>
      <c r="P194" t="e">
        <f t="shared" ref="P194:P257" si="67">VLOOKUP(C194,Asistencia,4,FALSE)</f>
        <v>#N/A</v>
      </c>
      <c r="Q194" t="e">
        <f t="shared" ref="Q194:Q257" si="68">VLOOKUP(C194,INSTITUCIONES,2,FALSE)</f>
        <v>#N/A</v>
      </c>
      <c r="R194" t="e">
        <f t="shared" ref="R194:R257" si="69">VLOOKUP(C194,INSTITUCIONES,3,FALSE)</f>
        <v>#N/A</v>
      </c>
      <c r="S194" t="e">
        <f t="shared" ref="S194:S257" si="70">VLOOKUP(C194,INSTITUCIONES,4,FALSE)</f>
        <v>#N/A</v>
      </c>
      <c r="T194" t="str">
        <f>VLOOKUP(C194,Codigos!$I$2:$I$213,1,FALSE)</f>
        <v>1118</v>
      </c>
      <c r="U194" t="str">
        <f>VLOOKUP(C194,Albergues!B$4:B$75,1,FALSE)</f>
        <v>1118</v>
      </c>
      <c r="V194" t="str">
        <f>VLOOKUP(C194,VMVDU!B$3:B$74,1,FALSE)</f>
        <v>1118</v>
      </c>
      <c r="W194" t="e">
        <f>VLOOKUP(C194,AsistenciaAlimentaria!B$2:B$43,1,FALSE)</f>
        <v>#N/A</v>
      </c>
      <c r="X194" t="e">
        <f>VLOOKUP(C194,Institituciones!$B$2:$B$27,1,FALSE)</f>
        <v>#N/A</v>
      </c>
      <c r="Y194" t="e">
        <f>VLOOKUP(C194,'[2]Municipalidades más Afectadas ('!$D$2:$D$44,1,FALSE)</f>
        <v>#N/A</v>
      </c>
      <c r="Z194">
        <f t="shared" si="53"/>
        <v>0</v>
      </c>
    </row>
    <row r="195" spans="1:26">
      <c r="A195" t="str">
        <f t="shared" si="54"/>
        <v>USULUTAN</v>
      </c>
      <c r="B195" s="13" t="s">
        <v>260</v>
      </c>
      <c r="C195" s="12" t="s">
        <v>530</v>
      </c>
      <c r="D195" t="e">
        <f t="shared" si="55"/>
        <v>#N/A</v>
      </c>
      <c r="E195" t="e">
        <f t="shared" si="56"/>
        <v>#N/A</v>
      </c>
      <c r="F195" t="e">
        <f t="shared" si="57"/>
        <v>#N/A</v>
      </c>
      <c r="G195" t="e">
        <f t="shared" si="58"/>
        <v>#N/A</v>
      </c>
      <c r="H195" t="e">
        <f t="shared" si="59"/>
        <v>#N/A</v>
      </c>
      <c r="I195" t="e">
        <f t="shared" si="60"/>
        <v>#N/A</v>
      </c>
      <c r="J195" t="e">
        <f t="shared" si="61"/>
        <v>#N/A</v>
      </c>
      <c r="K195" t="e">
        <f t="shared" si="62"/>
        <v>#N/A</v>
      </c>
      <c r="L195" t="e">
        <f t="shared" si="63"/>
        <v>#N/A</v>
      </c>
      <c r="M195" t="e">
        <f t="shared" si="64"/>
        <v>#N/A</v>
      </c>
      <c r="N195" t="e">
        <f t="shared" si="65"/>
        <v>#N/A</v>
      </c>
      <c r="O195" t="e">
        <f t="shared" si="66"/>
        <v>#N/A</v>
      </c>
      <c r="P195" t="e">
        <f t="shared" si="67"/>
        <v>#N/A</v>
      </c>
      <c r="Q195" t="e">
        <f t="shared" si="68"/>
        <v>#N/A</v>
      </c>
      <c r="R195" t="e">
        <f t="shared" si="69"/>
        <v>#N/A</v>
      </c>
      <c r="S195" t="e">
        <f t="shared" si="70"/>
        <v>#N/A</v>
      </c>
      <c r="T195" t="e">
        <f>VLOOKUP(C195,Codigos!$I$2:$I$213,1,FALSE)</f>
        <v>#N/A</v>
      </c>
      <c r="U195" t="e">
        <f>VLOOKUP(C195,Albergues!B$4:B$75,1,FALSE)</f>
        <v>#N/A</v>
      </c>
      <c r="V195" t="e">
        <f>VLOOKUP(C195,VMVDU!B$3:B$74,1,FALSE)</f>
        <v>#N/A</v>
      </c>
      <c r="W195" t="e">
        <f>VLOOKUP(C195,AsistenciaAlimentaria!B$2:B$43,1,FALSE)</f>
        <v>#N/A</v>
      </c>
      <c r="X195" t="e">
        <f>VLOOKUP(C195,Institituciones!$B$2:$B$27,1,FALSE)</f>
        <v>#N/A</v>
      </c>
      <c r="Y195" t="e">
        <f>VLOOKUP(C195,'[2]Municipalidades más Afectadas ('!$D$2:$D$44,1,FALSE)</f>
        <v>#N/A</v>
      </c>
      <c r="Z195" t="e">
        <f t="shared" ref="Z195:Z258" si="71">M195-H195</f>
        <v>#N/A</v>
      </c>
    </row>
    <row r="196" spans="1:26">
      <c r="A196" t="str">
        <f t="shared" si="54"/>
        <v>USULUTAN</v>
      </c>
      <c r="B196" s="13" t="s">
        <v>261</v>
      </c>
      <c r="C196" s="12" t="s">
        <v>531</v>
      </c>
      <c r="D196" t="e">
        <f t="shared" si="55"/>
        <v>#N/A</v>
      </c>
      <c r="E196" t="e">
        <f t="shared" si="56"/>
        <v>#N/A</v>
      </c>
      <c r="F196" t="e">
        <f t="shared" si="57"/>
        <v>#N/A</v>
      </c>
      <c r="G196" t="e">
        <f t="shared" si="58"/>
        <v>#N/A</v>
      </c>
      <c r="H196" t="e">
        <f t="shared" si="59"/>
        <v>#N/A</v>
      </c>
      <c r="I196" t="e">
        <f t="shared" si="60"/>
        <v>#N/A</v>
      </c>
      <c r="J196" t="e">
        <f t="shared" si="61"/>
        <v>#N/A</v>
      </c>
      <c r="K196" t="e">
        <f t="shared" si="62"/>
        <v>#N/A</v>
      </c>
      <c r="L196" t="e">
        <f t="shared" si="63"/>
        <v>#N/A</v>
      </c>
      <c r="M196" t="e">
        <f t="shared" si="64"/>
        <v>#N/A</v>
      </c>
      <c r="N196" t="e">
        <f t="shared" si="65"/>
        <v>#N/A</v>
      </c>
      <c r="O196" t="e">
        <f t="shared" si="66"/>
        <v>#N/A</v>
      </c>
      <c r="P196" t="e">
        <f t="shared" si="67"/>
        <v>#N/A</v>
      </c>
      <c r="Q196" t="e">
        <f t="shared" si="68"/>
        <v>#N/A</v>
      </c>
      <c r="R196" t="e">
        <f t="shared" si="69"/>
        <v>#N/A</v>
      </c>
      <c r="S196" t="e">
        <f t="shared" si="70"/>
        <v>#N/A</v>
      </c>
      <c r="T196" t="e">
        <f>VLOOKUP(C196,Codigos!$I$2:$I$213,1,FALSE)</f>
        <v>#N/A</v>
      </c>
      <c r="U196" t="e">
        <f>VLOOKUP(C196,Albergues!B$4:B$75,1,FALSE)</f>
        <v>#N/A</v>
      </c>
      <c r="V196" t="e">
        <f>VLOOKUP(C196,VMVDU!B$3:B$74,1,FALSE)</f>
        <v>#N/A</v>
      </c>
      <c r="W196" t="e">
        <f>VLOOKUP(C196,AsistenciaAlimentaria!B$2:B$43,1,FALSE)</f>
        <v>#N/A</v>
      </c>
      <c r="X196" t="e">
        <f>VLOOKUP(C196,Institituciones!$B$2:$B$27,1,FALSE)</f>
        <v>#N/A</v>
      </c>
      <c r="Y196" t="e">
        <f>VLOOKUP(C196,'[2]Municipalidades más Afectadas ('!$D$2:$D$44,1,FALSE)</f>
        <v>#N/A</v>
      </c>
      <c r="Z196" t="e">
        <f t="shared" si="71"/>
        <v>#N/A</v>
      </c>
    </row>
    <row r="197" spans="1:26">
      <c r="A197" t="str">
        <f t="shared" si="54"/>
        <v>USULUTAN</v>
      </c>
      <c r="B197" s="13" t="s">
        <v>262</v>
      </c>
      <c r="C197" s="12" t="s">
        <v>532</v>
      </c>
      <c r="D197" t="e">
        <f t="shared" si="55"/>
        <v>#N/A</v>
      </c>
      <c r="E197" t="e">
        <f t="shared" si="56"/>
        <v>#N/A</v>
      </c>
      <c r="F197" t="e">
        <f t="shared" si="57"/>
        <v>#N/A</v>
      </c>
      <c r="G197" t="e">
        <f t="shared" si="58"/>
        <v>#N/A</v>
      </c>
      <c r="H197" t="e">
        <f t="shared" si="59"/>
        <v>#N/A</v>
      </c>
      <c r="I197" t="e">
        <f t="shared" si="60"/>
        <v>#N/A</v>
      </c>
      <c r="J197" t="e">
        <f t="shared" si="61"/>
        <v>#N/A</v>
      </c>
      <c r="K197" t="e">
        <f t="shared" si="62"/>
        <v>#N/A</v>
      </c>
      <c r="L197" t="e">
        <f t="shared" si="63"/>
        <v>#N/A</v>
      </c>
      <c r="M197" t="e">
        <f t="shared" si="64"/>
        <v>#N/A</v>
      </c>
      <c r="N197" t="e">
        <f t="shared" si="65"/>
        <v>#N/A</v>
      </c>
      <c r="O197" t="e">
        <f t="shared" si="66"/>
        <v>#N/A</v>
      </c>
      <c r="P197" t="e">
        <f t="shared" si="67"/>
        <v>#N/A</v>
      </c>
      <c r="Q197" t="e">
        <f t="shared" si="68"/>
        <v>#N/A</v>
      </c>
      <c r="R197" t="e">
        <f t="shared" si="69"/>
        <v>#N/A</v>
      </c>
      <c r="S197" t="e">
        <f t="shared" si="70"/>
        <v>#N/A</v>
      </c>
      <c r="T197" t="e">
        <f>VLOOKUP(C197,Codigos!$I$2:$I$213,1,FALSE)</f>
        <v>#N/A</v>
      </c>
      <c r="U197" t="e">
        <f>VLOOKUP(C197,Albergues!B$4:B$75,1,FALSE)</f>
        <v>#N/A</v>
      </c>
      <c r="V197" t="e">
        <f>VLOOKUP(C197,VMVDU!B$3:B$74,1,FALSE)</f>
        <v>#N/A</v>
      </c>
      <c r="W197" t="e">
        <f>VLOOKUP(C197,AsistenciaAlimentaria!B$2:B$43,1,FALSE)</f>
        <v>#N/A</v>
      </c>
      <c r="X197" t="e">
        <f>VLOOKUP(C197,Institituciones!$B$2:$B$27,1,FALSE)</f>
        <v>#N/A</v>
      </c>
      <c r="Y197" t="e">
        <f>VLOOKUP(C197,'[2]Municipalidades más Afectadas ('!$D$2:$D$44,1,FALSE)</f>
        <v>#N/A</v>
      </c>
      <c r="Z197" t="e">
        <f t="shared" si="71"/>
        <v>#N/A</v>
      </c>
    </row>
    <row r="198" spans="1:26">
      <c r="A198" t="str">
        <f t="shared" si="54"/>
        <v>USULUTAN</v>
      </c>
      <c r="B198" s="13" t="s">
        <v>263</v>
      </c>
      <c r="C198" s="12" t="s">
        <v>533</v>
      </c>
      <c r="D198">
        <f t="shared" si="55"/>
        <v>1</v>
      </c>
      <c r="E198">
        <f t="shared" si="56"/>
        <v>0</v>
      </c>
      <c r="F198">
        <f t="shared" si="57"/>
        <v>0</v>
      </c>
      <c r="G198">
        <f t="shared" si="58"/>
        <v>2</v>
      </c>
      <c r="H198">
        <f t="shared" si="59"/>
        <v>2</v>
      </c>
      <c r="I198">
        <f t="shared" si="60"/>
        <v>1</v>
      </c>
      <c r="J198">
        <f t="shared" si="61"/>
        <v>0</v>
      </c>
      <c r="K198">
        <f t="shared" si="62"/>
        <v>0</v>
      </c>
      <c r="L198">
        <f t="shared" si="63"/>
        <v>2</v>
      </c>
      <c r="M198">
        <f t="shared" si="64"/>
        <v>2</v>
      </c>
      <c r="N198" t="e">
        <f t="shared" si="65"/>
        <v>#N/A</v>
      </c>
      <c r="O198" t="e">
        <f t="shared" si="66"/>
        <v>#N/A</v>
      </c>
      <c r="P198" t="e">
        <f t="shared" si="67"/>
        <v>#N/A</v>
      </c>
      <c r="Q198" t="e">
        <f t="shared" si="68"/>
        <v>#N/A</v>
      </c>
      <c r="R198" t="e">
        <f t="shared" si="69"/>
        <v>#N/A</v>
      </c>
      <c r="S198" t="e">
        <f t="shared" si="70"/>
        <v>#N/A</v>
      </c>
      <c r="T198" t="str">
        <f>VLOOKUP(C198,Codigos!$I$2:$I$213,1,FALSE)</f>
        <v>1122</v>
      </c>
      <c r="U198" t="str">
        <f>VLOOKUP(C198,Albergues!B$4:B$75,1,FALSE)</f>
        <v>1122</v>
      </c>
      <c r="V198" t="str">
        <f>VLOOKUP(C198,VMVDU!B$3:B$74,1,FALSE)</f>
        <v>1122</v>
      </c>
      <c r="W198" t="e">
        <f>VLOOKUP(C198,AsistenciaAlimentaria!B$2:B$43,1,FALSE)</f>
        <v>#N/A</v>
      </c>
      <c r="X198" t="e">
        <f>VLOOKUP(C198,Institituciones!$B$2:$B$27,1,FALSE)</f>
        <v>#N/A</v>
      </c>
      <c r="Y198" t="e">
        <f>VLOOKUP(C198,'[2]Municipalidades más Afectadas ('!$D$2:$D$44,1,FALSE)</f>
        <v>#N/A</v>
      </c>
      <c r="Z198">
        <f t="shared" si="71"/>
        <v>0</v>
      </c>
    </row>
    <row r="199" spans="1:26">
      <c r="A199" t="str">
        <f t="shared" si="54"/>
        <v>USULUTAN</v>
      </c>
      <c r="B199" s="13" t="s">
        <v>80</v>
      </c>
      <c r="C199" s="12" t="s">
        <v>534</v>
      </c>
      <c r="D199" t="e">
        <f t="shared" si="55"/>
        <v>#N/A</v>
      </c>
      <c r="E199" t="e">
        <f t="shared" si="56"/>
        <v>#N/A</v>
      </c>
      <c r="F199" t="e">
        <f t="shared" si="57"/>
        <v>#N/A</v>
      </c>
      <c r="G199" t="e">
        <f t="shared" si="58"/>
        <v>#N/A</v>
      </c>
      <c r="H199" t="e">
        <f t="shared" si="59"/>
        <v>#N/A</v>
      </c>
      <c r="I199" t="e">
        <f t="shared" si="60"/>
        <v>#N/A</v>
      </c>
      <c r="J199" t="e">
        <f t="shared" si="61"/>
        <v>#N/A</v>
      </c>
      <c r="K199" t="e">
        <f t="shared" si="62"/>
        <v>#N/A</v>
      </c>
      <c r="L199" t="e">
        <f t="shared" si="63"/>
        <v>#N/A</v>
      </c>
      <c r="M199" t="e">
        <f t="shared" si="64"/>
        <v>#N/A</v>
      </c>
      <c r="N199">
        <f t="shared" si="65"/>
        <v>21</v>
      </c>
      <c r="O199">
        <f t="shared" si="66"/>
        <v>29</v>
      </c>
      <c r="P199">
        <f t="shared" si="67"/>
        <v>526</v>
      </c>
      <c r="Q199" t="e">
        <f t="shared" si="68"/>
        <v>#N/A</v>
      </c>
      <c r="R199" t="e">
        <f t="shared" si="69"/>
        <v>#N/A</v>
      </c>
      <c r="S199" t="e">
        <f t="shared" si="70"/>
        <v>#N/A</v>
      </c>
      <c r="T199" t="str">
        <f>VLOOKUP(C199,Codigos!$I$2:$I$213,1,FALSE)</f>
        <v>1123</v>
      </c>
      <c r="U199" t="e">
        <f>VLOOKUP(C199,Albergues!B$4:B$75,1,FALSE)</f>
        <v>#N/A</v>
      </c>
      <c r="V199" t="e">
        <f>VLOOKUP(C199,VMVDU!B$3:B$74,1,FALSE)</f>
        <v>#N/A</v>
      </c>
      <c r="W199" t="str">
        <f>VLOOKUP(C199,AsistenciaAlimentaria!B$2:B$43,1,FALSE)</f>
        <v>1123</v>
      </c>
      <c r="X199" t="e">
        <f>VLOOKUP(C199,Institituciones!$B$2:$B$27,1,FALSE)</f>
        <v>#N/A</v>
      </c>
      <c r="Y199" t="e">
        <f>VLOOKUP(C199,'[2]Municipalidades más Afectadas ('!$D$2:$D$44,1,FALSE)</f>
        <v>#N/A</v>
      </c>
      <c r="Z199" t="e">
        <f t="shared" si="71"/>
        <v>#N/A</v>
      </c>
    </row>
    <row r="200" spans="1:26">
      <c r="A200" t="str">
        <f t="shared" si="54"/>
        <v>SAN MIGUEL</v>
      </c>
      <c r="B200" s="13" t="s">
        <v>264</v>
      </c>
      <c r="C200" s="12" t="s">
        <v>535</v>
      </c>
      <c r="D200">
        <f t="shared" si="55"/>
        <v>1</v>
      </c>
      <c r="E200">
        <f t="shared" si="56"/>
        <v>0</v>
      </c>
      <c r="F200">
        <f t="shared" si="57"/>
        <v>0</v>
      </c>
      <c r="G200">
        <f t="shared" si="58"/>
        <v>5</v>
      </c>
      <c r="H200">
        <f t="shared" si="59"/>
        <v>5</v>
      </c>
      <c r="I200">
        <f t="shared" si="60"/>
        <v>1</v>
      </c>
      <c r="J200">
        <f t="shared" si="61"/>
        <v>0</v>
      </c>
      <c r="K200">
        <f t="shared" si="62"/>
        <v>0</v>
      </c>
      <c r="L200">
        <f t="shared" si="63"/>
        <v>5</v>
      </c>
      <c r="M200">
        <f t="shared" si="64"/>
        <v>5</v>
      </c>
      <c r="N200" t="e">
        <f t="shared" si="65"/>
        <v>#N/A</v>
      </c>
      <c r="O200" t="e">
        <f t="shared" si="66"/>
        <v>#N/A</v>
      </c>
      <c r="P200" t="e">
        <f t="shared" si="67"/>
        <v>#N/A</v>
      </c>
      <c r="Q200" t="e">
        <f t="shared" si="68"/>
        <v>#N/A</v>
      </c>
      <c r="R200" t="e">
        <f t="shared" si="69"/>
        <v>#N/A</v>
      </c>
      <c r="S200" t="e">
        <f t="shared" si="70"/>
        <v>#N/A</v>
      </c>
      <c r="T200" t="str">
        <f>VLOOKUP(C200,Codigos!$I$2:$I$213,1,FALSE)</f>
        <v>1201</v>
      </c>
      <c r="U200" t="str">
        <f>VLOOKUP(C200,Albergues!B$4:B$75,1,FALSE)</f>
        <v>1201</v>
      </c>
      <c r="V200" t="str">
        <f>VLOOKUP(C200,VMVDU!B$3:B$74,1,FALSE)</f>
        <v>1201</v>
      </c>
      <c r="W200" t="e">
        <f>VLOOKUP(C200,AsistenciaAlimentaria!B$2:B$43,1,FALSE)</f>
        <v>#N/A</v>
      </c>
      <c r="X200" t="e">
        <f>VLOOKUP(C200,Institituciones!$B$2:$B$27,1,FALSE)</f>
        <v>#N/A</v>
      </c>
      <c r="Y200" t="str">
        <f>VLOOKUP(C200,'[2]Municipalidades más Afectadas ('!$D$2:$D$44,1,FALSE)</f>
        <v>1201</v>
      </c>
      <c r="Z200">
        <f t="shared" si="71"/>
        <v>0</v>
      </c>
    </row>
    <row r="201" spans="1:26">
      <c r="A201" t="str">
        <f t="shared" si="54"/>
        <v>SAN MIGUEL</v>
      </c>
      <c r="B201" s="13" t="s">
        <v>265</v>
      </c>
      <c r="C201" s="12" t="s">
        <v>536</v>
      </c>
      <c r="D201">
        <f t="shared" si="55"/>
        <v>1</v>
      </c>
      <c r="E201">
        <f t="shared" si="56"/>
        <v>0</v>
      </c>
      <c r="F201">
        <f t="shared" si="57"/>
        <v>0</v>
      </c>
      <c r="G201">
        <f t="shared" si="58"/>
        <v>2</v>
      </c>
      <c r="H201">
        <f t="shared" si="59"/>
        <v>2</v>
      </c>
      <c r="I201">
        <f t="shared" si="60"/>
        <v>2</v>
      </c>
      <c r="J201">
        <f t="shared" si="61"/>
        <v>7</v>
      </c>
      <c r="K201">
        <f t="shared" si="62"/>
        <v>0</v>
      </c>
      <c r="L201">
        <f t="shared" si="63"/>
        <v>2</v>
      </c>
      <c r="M201">
        <f t="shared" si="64"/>
        <v>2</v>
      </c>
      <c r="N201" t="e">
        <f t="shared" si="65"/>
        <v>#N/A</v>
      </c>
      <c r="O201" t="e">
        <f t="shared" si="66"/>
        <v>#N/A</v>
      </c>
      <c r="P201" t="e">
        <f t="shared" si="67"/>
        <v>#N/A</v>
      </c>
      <c r="Q201" t="e">
        <f t="shared" si="68"/>
        <v>#N/A</v>
      </c>
      <c r="R201" t="e">
        <f t="shared" si="69"/>
        <v>#N/A</v>
      </c>
      <c r="S201" t="e">
        <f t="shared" si="70"/>
        <v>#N/A</v>
      </c>
      <c r="T201" t="str">
        <f>VLOOKUP(C201,Codigos!$I$2:$I$213,1,FALSE)</f>
        <v>1202</v>
      </c>
      <c r="U201" t="str">
        <f>VLOOKUP(C201,Albergues!B$4:B$75,1,FALSE)</f>
        <v>1202</v>
      </c>
      <c r="V201" t="str">
        <f>VLOOKUP(C201,VMVDU!B$3:B$74,1,FALSE)</f>
        <v>1202</v>
      </c>
      <c r="W201" t="e">
        <f>VLOOKUP(C201,AsistenciaAlimentaria!B$2:B$43,1,FALSE)</f>
        <v>#N/A</v>
      </c>
      <c r="X201" t="e">
        <f>VLOOKUP(C201,Institituciones!$B$2:$B$27,1,FALSE)</f>
        <v>#N/A</v>
      </c>
      <c r="Y201" t="e">
        <f>VLOOKUP(C201,'[2]Municipalidades más Afectadas ('!$D$2:$D$44,1,FALSE)</f>
        <v>#N/A</v>
      </c>
      <c r="Z201">
        <f t="shared" si="71"/>
        <v>0</v>
      </c>
    </row>
    <row r="202" spans="1:26">
      <c r="A202" t="str">
        <f t="shared" si="54"/>
        <v>SAN MIGUEL</v>
      </c>
      <c r="B202" s="13" t="s">
        <v>266</v>
      </c>
      <c r="C202" s="12" t="s">
        <v>537</v>
      </c>
      <c r="D202" t="e">
        <f t="shared" si="55"/>
        <v>#N/A</v>
      </c>
      <c r="E202" t="e">
        <f t="shared" si="56"/>
        <v>#N/A</v>
      </c>
      <c r="F202" t="e">
        <f t="shared" si="57"/>
        <v>#N/A</v>
      </c>
      <c r="G202" t="e">
        <f t="shared" si="58"/>
        <v>#N/A</v>
      </c>
      <c r="H202" t="e">
        <f t="shared" si="59"/>
        <v>#N/A</v>
      </c>
      <c r="I202" t="e">
        <f t="shared" si="60"/>
        <v>#N/A</v>
      </c>
      <c r="J202" t="e">
        <f t="shared" si="61"/>
        <v>#N/A</v>
      </c>
      <c r="K202" t="e">
        <f t="shared" si="62"/>
        <v>#N/A</v>
      </c>
      <c r="L202" t="e">
        <f t="shared" si="63"/>
        <v>#N/A</v>
      </c>
      <c r="M202" t="e">
        <f t="shared" si="64"/>
        <v>#N/A</v>
      </c>
      <c r="N202" t="e">
        <f t="shared" si="65"/>
        <v>#N/A</v>
      </c>
      <c r="O202" t="e">
        <f t="shared" si="66"/>
        <v>#N/A</v>
      </c>
      <c r="P202" t="e">
        <f t="shared" si="67"/>
        <v>#N/A</v>
      </c>
      <c r="Q202" t="e">
        <f t="shared" si="68"/>
        <v>#N/A</v>
      </c>
      <c r="R202" t="e">
        <f t="shared" si="69"/>
        <v>#N/A</v>
      </c>
      <c r="S202" t="e">
        <f t="shared" si="70"/>
        <v>#N/A</v>
      </c>
      <c r="T202" t="e">
        <f>VLOOKUP(C202,Codigos!$I$2:$I$213,1,FALSE)</f>
        <v>#N/A</v>
      </c>
      <c r="U202" t="e">
        <f>VLOOKUP(C202,Albergues!B$4:B$75,1,FALSE)</f>
        <v>#N/A</v>
      </c>
      <c r="V202" t="e">
        <f>VLOOKUP(C202,VMVDU!B$3:B$74,1,FALSE)</f>
        <v>#N/A</v>
      </c>
      <c r="W202" t="e">
        <f>VLOOKUP(C202,AsistenciaAlimentaria!B$2:B$43,1,FALSE)</f>
        <v>#N/A</v>
      </c>
      <c r="X202" t="e">
        <f>VLOOKUP(C202,Institituciones!$B$2:$B$27,1,FALSE)</f>
        <v>#N/A</v>
      </c>
      <c r="Y202" t="e">
        <f>VLOOKUP(C202,'[2]Municipalidades más Afectadas ('!$D$2:$D$44,1,FALSE)</f>
        <v>#N/A</v>
      </c>
      <c r="Z202" t="e">
        <f t="shared" si="71"/>
        <v>#N/A</v>
      </c>
    </row>
    <row r="203" spans="1:26">
      <c r="A203" t="str">
        <f t="shared" si="54"/>
        <v>SAN MIGUEL</v>
      </c>
      <c r="B203" s="13" t="s">
        <v>267</v>
      </c>
      <c r="C203" s="12" t="s">
        <v>538</v>
      </c>
      <c r="D203" t="e">
        <f t="shared" si="55"/>
        <v>#N/A</v>
      </c>
      <c r="E203" t="e">
        <f t="shared" si="56"/>
        <v>#N/A</v>
      </c>
      <c r="F203" t="e">
        <f t="shared" si="57"/>
        <v>#N/A</v>
      </c>
      <c r="G203" t="e">
        <f t="shared" si="58"/>
        <v>#N/A</v>
      </c>
      <c r="H203" t="e">
        <f t="shared" si="59"/>
        <v>#N/A</v>
      </c>
      <c r="I203" t="e">
        <f t="shared" si="60"/>
        <v>#N/A</v>
      </c>
      <c r="J203" t="e">
        <f t="shared" si="61"/>
        <v>#N/A</v>
      </c>
      <c r="K203" t="e">
        <f t="shared" si="62"/>
        <v>#N/A</v>
      </c>
      <c r="L203" t="e">
        <f t="shared" si="63"/>
        <v>#N/A</v>
      </c>
      <c r="M203" t="e">
        <f t="shared" si="64"/>
        <v>#N/A</v>
      </c>
      <c r="N203" t="e">
        <f t="shared" si="65"/>
        <v>#N/A</v>
      </c>
      <c r="O203" t="e">
        <f t="shared" si="66"/>
        <v>#N/A</v>
      </c>
      <c r="P203" t="e">
        <f t="shared" si="67"/>
        <v>#N/A</v>
      </c>
      <c r="Q203" t="e">
        <f t="shared" si="68"/>
        <v>#N/A</v>
      </c>
      <c r="R203" t="e">
        <f t="shared" si="69"/>
        <v>#N/A</v>
      </c>
      <c r="S203" t="e">
        <f t="shared" si="70"/>
        <v>#N/A</v>
      </c>
      <c r="T203" t="e">
        <f>VLOOKUP(C203,Codigos!$I$2:$I$213,1,FALSE)</f>
        <v>#N/A</v>
      </c>
      <c r="U203" t="e">
        <f>VLOOKUP(C203,Albergues!B$4:B$75,1,FALSE)</f>
        <v>#N/A</v>
      </c>
      <c r="V203" t="e">
        <f>VLOOKUP(C203,VMVDU!B$3:B$74,1,FALSE)</f>
        <v>#N/A</v>
      </c>
      <c r="W203" t="e">
        <f>VLOOKUP(C203,AsistenciaAlimentaria!B$2:B$43,1,FALSE)</f>
        <v>#N/A</v>
      </c>
      <c r="X203" t="e">
        <f>VLOOKUP(C203,Institituciones!$B$2:$B$27,1,FALSE)</f>
        <v>#N/A</v>
      </c>
      <c r="Y203" t="e">
        <f>VLOOKUP(C203,'[2]Municipalidades más Afectadas ('!$D$2:$D$44,1,FALSE)</f>
        <v>#N/A</v>
      </c>
      <c r="Z203" t="e">
        <f t="shared" si="71"/>
        <v>#N/A</v>
      </c>
    </row>
    <row r="204" spans="1:26">
      <c r="A204" t="str">
        <f t="shared" si="54"/>
        <v>SAN MIGUEL</v>
      </c>
      <c r="B204" s="13" t="s">
        <v>268</v>
      </c>
      <c r="C204" s="12" t="s">
        <v>539</v>
      </c>
      <c r="D204" t="e">
        <f t="shared" si="55"/>
        <v>#N/A</v>
      </c>
      <c r="E204" t="e">
        <f t="shared" si="56"/>
        <v>#N/A</v>
      </c>
      <c r="F204" t="e">
        <f t="shared" si="57"/>
        <v>#N/A</v>
      </c>
      <c r="G204" t="e">
        <f t="shared" si="58"/>
        <v>#N/A</v>
      </c>
      <c r="H204" t="e">
        <f t="shared" si="59"/>
        <v>#N/A</v>
      </c>
      <c r="I204" t="e">
        <f t="shared" si="60"/>
        <v>#N/A</v>
      </c>
      <c r="J204" t="e">
        <f t="shared" si="61"/>
        <v>#N/A</v>
      </c>
      <c r="K204" t="e">
        <f t="shared" si="62"/>
        <v>#N/A</v>
      </c>
      <c r="L204" t="e">
        <f t="shared" si="63"/>
        <v>#N/A</v>
      </c>
      <c r="M204" t="e">
        <f t="shared" si="64"/>
        <v>#N/A</v>
      </c>
      <c r="N204" t="e">
        <f t="shared" si="65"/>
        <v>#N/A</v>
      </c>
      <c r="O204" t="e">
        <f t="shared" si="66"/>
        <v>#N/A</v>
      </c>
      <c r="P204" t="e">
        <f t="shared" si="67"/>
        <v>#N/A</v>
      </c>
      <c r="Q204" t="e">
        <f t="shared" si="68"/>
        <v>#N/A</v>
      </c>
      <c r="R204" t="e">
        <f t="shared" si="69"/>
        <v>#N/A</v>
      </c>
      <c r="S204" t="e">
        <f t="shared" si="70"/>
        <v>#N/A</v>
      </c>
      <c r="T204" t="e">
        <f>VLOOKUP(C204,Codigos!$I$2:$I$213,1,FALSE)</f>
        <v>#N/A</v>
      </c>
      <c r="U204" t="e">
        <f>VLOOKUP(C204,Albergues!B$4:B$75,1,FALSE)</f>
        <v>#N/A</v>
      </c>
      <c r="V204" t="e">
        <f>VLOOKUP(C204,VMVDU!B$3:B$74,1,FALSE)</f>
        <v>#N/A</v>
      </c>
      <c r="W204" t="e">
        <f>VLOOKUP(C204,AsistenciaAlimentaria!B$2:B$43,1,FALSE)</f>
        <v>#N/A</v>
      </c>
      <c r="X204" t="e">
        <f>VLOOKUP(C204,Institituciones!$B$2:$B$27,1,FALSE)</f>
        <v>#N/A</v>
      </c>
      <c r="Y204" t="e">
        <f>VLOOKUP(C204,'[2]Municipalidades más Afectadas ('!$D$2:$D$44,1,FALSE)</f>
        <v>#N/A</v>
      </c>
      <c r="Z204" t="e">
        <f t="shared" si="71"/>
        <v>#N/A</v>
      </c>
    </row>
    <row r="205" spans="1:26">
      <c r="A205" t="str">
        <f t="shared" si="54"/>
        <v>SAN MIGUEL</v>
      </c>
      <c r="B205" s="13" t="s">
        <v>269</v>
      </c>
      <c r="C205" s="12" t="s">
        <v>540</v>
      </c>
      <c r="D205">
        <f t="shared" si="55"/>
        <v>4</v>
      </c>
      <c r="E205">
        <f t="shared" si="56"/>
        <v>0</v>
      </c>
      <c r="F205">
        <f t="shared" si="57"/>
        <v>0</v>
      </c>
      <c r="G205">
        <f t="shared" si="58"/>
        <v>71</v>
      </c>
      <c r="H205">
        <f t="shared" si="59"/>
        <v>71</v>
      </c>
      <c r="I205">
        <f t="shared" si="60"/>
        <v>4</v>
      </c>
      <c r="J205">
        <f t="shared" si="61"/>
        <v>0</v>
      </c>
      <c r="K205">
        <f t="shared" si="62"/>
        <v>0</v>
      </c>
      <c r="L205">
        <f t="shared" si="63"/>
        <v>71</v>
      </c>
      <c r="M205">
        <f t="shared" si="64"/>
        <v>71</v>
      </c>
      <c r="N205">
        <f t="shared" si="65"/>
        <v>12</v>
      </c>
      <c r="O205">
        <f t="shared" si="66"/>
        <v>1</v>
      </c>
      <c r="P205">
        <f t="shared" si="67"/>
        <v>60</v>
      </c>
      <c r="Q205" t="e">
        <f t="shared" si="68"/>
        <v>#N/A</v>
      </c>
      <c r="R205" t="e">
        <f t="shared" si="69"/>
        <v>#N/A</v>
      </c>
      <c r="S205" t="e">
        <f t="shared" si="70"/>
        <v>#N/A</v>
      </c>
      <c r="T205" t="str">
        <f>VLOOKUP(C205,Codigos!$I$2:$I$213,1,FALSE)</f>
        <v>1206</v>
      </c>
      <c r="U205" t="str">
        <f>VLOOKUP(C205,Albergues!B$4:B$75,1,FALSE)</f>
        <v>1206</v>
      </c>
      <c r="V205" t="str">
        <f>VLOOKUP(C205,VMVDU!B$3:B$74,1,FALSE)</f>
        <v>1206</v>
      </c>
      <c r="W205" t="str">
        <f>VLOOKUP(C205,AsistenciaAlimentaria!B$2:B$43,1,FALSE)</f>
        <v>1206</v>
      </c>
      <c r="X205" t="e">
        <f>VLOOKUP(C205,Institituciones!$B$2:$B$27,1,FALSE)</f>
        <v>#N/A</v>
      </c>
      <c r="Y205" t="str">
        <f>VLOOKUP(C205,'[2]Municipalidades más Afectadas ('!$D$2:$D$44,1,FALSE)</f>
        <v>1206</v>
      </c>
      <c r="Z205">
        <f t="shared" si="71"/>
        <v>0</v>
      </c>
    </row>
    <row r="206" spans="1:26">
      <c r="A206" t="str">
        <f t="shared" si="54"/>
        <v>SAN MIGUEL</v>
      </c>
      <c r="B206" s="13" t="s">
        <v>270</v>
      </c>
      <c r="C206" s="12" t="s">
        <v>541</v>
      </c>
      <c r="D206" t="e">
        <f t="shared" si="55"/>
        <v>#N/A</v>
      </c>
      <c r="E206" t="e">
        <f t="shared" si="56"/>
        <v>#N/A</v>
      </c>
      <c r="F206" t="e">
        <f t="shared" si="57"/>
        <v>#N/A</v>
      </c>
      <c r="G206" t="e">
        <f t="shared" si="58"/>
        <v>#N/A</v>
      </c>
      <c r="H206" t="e">
        <f t="shared" si="59"/>
        <v>#N/A</v>
      </c>
      <c r="I206" t="e">
        <f t="shared" si="60"/>
        <v>#N/A</v>
      </c>
      <c r="J206" t="e">
        <f t="shared" si="61"/>
        <v>#N/A</v>
      </c>
      <c r="K206" t="e">
        <f t="shared" si="62"/>
        <v>#N/A</v>
      </c>
      <c r="L206" t="e">
        <f t="shared" si="63"/>
        <v>#N/A</v>
      </c>
      <c r="M206" t="e">
        <f t="shared" si="64"/>
        <v>#N/A</v>
      </c>
      <c r="N206" t="e">
        <f t="shared" si="65"/>
        <v>#N/A</v>
      </c>
      <c r="O206" t="e">
        <f t="shared" si="66"/>
        <v>#N/A</v>
      </c>
      <c r="P206" t="e">
        <f t="shared" si="67"/>
        <v>#N/A</v>
      </c>
      <c r="Q206" t="e">
        <f t="shared" si="68"/>
        <v>#N/A</v>
      </c>
      <c r="R206" t="e">
        <f t="shared" si="69"/>
        <v>#N/A</v>
      </c>
      <c r="S206" t="e">
        <f t="shared" si="70"/>
        <v>#N/A</v>
      </c>
      <c r="T206" t="e">
        <f>VLOOKUP(C206,Codigos!$I$2:$I$213,1,FALSE)</f>
        <v>#N/A</v>
      </c>
      <c r="U206" t="e">
        <f>VLOOKUP(C206,Albergues!B$4:B$75,1,FALSE)</f>
        <v>#N/A</v>
      </c>
      <c r="V206" t="e">
        <f>VLOOKUP(C206,VMVDU!B$3:B$74,1,FALSE)</f>
        <v>#N/A</v>
      </c>
      <c r="W206" t="e">
        <f>VLOOKUP(C206,AsistenciaAlimentaria!B$2:B$43,1,FALSE)</f>
        <v>#N/A</v>
      </c>
      <c r="X206" t="e">
        <f>VLOOKUP(C206,Institituciones!$B$2:$B$27,1,FALSE)</f>
        <v>#N/A</v>
      </c>
      <c r="Y206" t="str">
        <f>VLOOKUP(C206,'[2]Municipalidades más Afectadas ('!$D$2:$D$44,1,FALSE)</f>
        <v>1207</v>
      </c>
      <c r="Z206" t="e">
        <f t="shared" si="71"/>
        <v>#N/A</v>
      </c>
    </row>
    <row r="207" spans="1:26">
      <c r="A207" t="str">
        <f t="shared" si="54"/>
        <v>SAN MIGUEL</v>
      </c>
      <c r="B207" s="13" t="s">
        <v>271</v>
      </c>
      <c r="C207" s="12" t="s">
        <v>542</v>
      </c>
      <c r="D207" t="e">
        <f t="shared" si="55"/>
        <v>#N/A</v>
      </c>
      <c r="E207" t="e">
        <f t="shared" si="56"/>
        <v>#N/A</v>
      </c>
      <c r="F207" t="e">
        <f t="shared" si="57"/>
        <v>#N/A</v>
      </c>
      <c r="G207" t="e">
        <f t="shared" si="58"/>
        <v>#N/A</v>
      </c>
      <c r="H207" t="e">
        <f t="shared" si="59"/>
        <v>#N/A</v>
      </c>
      <c r="I207" t="e">
        <f t="shared" si="60"/>
        <v>#N/A</v>
      </c>
      <c r="J207" t="e">
        <f t="shared" si="61"/>
        <v>#N/A</v>
      </c>
      <c r="K207" t="e">
        <f t="shared" si="62"/>
        <v>#N/A</v>
      </c>
      <c r="L207" t="e">
        <f t="shared" si="63"/>
        <v>#N/A</v>
      </c>
      <c r="M207" t="e">
        <f t="shared" si="64"/>
        <v>#N/A</v>
      </c>
      <c r="N207" t="e">
        <f t="shared" si="65"/>
        <v>#N/A</v>
      </c>
      <c r="O207" t="e">
        <f t="shared" si="66"/>
        <v>#N/A</v>
      </c>
      <c r="P207" t="e">
        <f t="shared" si="67"/>
        <v>#N/A</v>
      </c>
      <c r="Q207" t="e">
        <f t="shared" si="68"/>
        <v>#N/A</v>
      </c>
      <c r="R207" t="e">
        <f t="shared" si="69"/>
        <v>#N/A</v>
      </c>
      <c r="S207" t="e">
        <f t="shared" si="70"/>
        <v>#N/A</v>
      </c>
      <c r="T207" t="e">
        <f>VLOOKUP(C207,Codigos!$I$2:$I$213,1,FALSE)</f>
        <v>#N/A</v>
      </c>
      <c r="U207" t="e">
        <f>VLOOKUP(C207,Albergues!B$4:B$75,1,FALSE)</f>
        <v>#N/A</v>
      </c>
      <c r="V207" t="e">
        <f>VLOOKUP(C207,VMVDU!B$3:B$74,1,FALSE)</f>
        <v>#N/A</v>
      </c>
      <c r="W207" t="e">
        <f>VLOOKUP(C207,AsistenciaAlimentaria!B$2:B$43,1,FALSE)</f>
        <v>#N/A</v>
      </c>
      <c r="X207" t="e">
        <f>VLOOKUP(C207,Institituciones!$B$2:$B$27,1,FALSE)</f>
        <v>#N/A</v>
      </c>
      <c r="Y207" t="e">
        <f>VLOOKUP(C207,'[2]Municipalidades más Afectadas ('!$D$2:$D$44,1,FALSE)</f>
        <v>#N/A</v>
      </c>
      <c r="Z207" t="e">
        <f t="shared" si="71"/>
        <v>#N/A</v>
      </c>
    </row>
    <row r="208" spans="1:26">
      <c r="A208" t="str">
        <f t="shared" si="54"/>
        <v>SAN MIGUEL</v>
      </c>
      <c r="B208" s="13" t="s">
        <v>272</v>
      </c>
      <c r="C208" s="12" t="s">
        <v>543</v>
      </c>
      <c r="D208">
        <f t="shared" si="55"/>
        <v>1</v>
      </c>
      <c r="E208">
        <f t="shared" si="56"/>
        <v>0</v>
      </c>
      <c r="F208">
        <f t="shared" si="57"/>
        <v>0</v>
      </c>
      <c r="G208">
        <f t="shared" si="58"/>
        <v>1</v>
      </c>
      <c r="H208">
        <f t="shared" si="59"/>
        <v>1</v>
      </c>
      <c r="I208">
        <f t="shared" si="60"/>
        <v>1</v>
      </c>
      <c r="J208">
        <f t="shared" si="61"/>
        <v>0</v>
      </c>
      <c r="K208">
        <f t="shared" si="62"/>
        <v>0</v>
      </c>
      <c r="L208">
        <f t="shared" si="63"/>
        <v>1</v>
      </c>
      <c r="M208">
        <f t="shared" si="64"/>
        <v>1</v>
      </c>
      <c r="N208" t="e">
        <f t="shared" si="65"/>
        <v>#N/A</v>
      </c>
      <c r="O208" t="e">
        <f t="shared" si="66"/>
        <v>#N/A</v>
      </c>
      <c r="P208" t="e">
        <f t="shared" si="67"/>
        <v>#N/A</v>
      </c>
      <c r="Q208" t="e">
        <f t="shared" si="68"/>
        <v>#N/A</v>
      </c>
      <c r="R208" t="e">
        <f t="shared" si="69"/>
        <v>#N/A</v>
      </c>
      <c r="S208" t="e">
        <f t="shared" si="70"/>
        <v>#N/A</v>
      </c>
      <c r="T208" t="str">
        <f>VLOOKUP(C208,Codigos!$I$2:$I$213,1,FALSE)</f>
        <v>1209</v>
      </c>
      <c r="U208" t="str">
        <f>VLOOKUP(C208,Albergues!B$4:B$75,1,FALSE)</f>
        <v>1209</v>
      </c>
      <c r="V208" t="str">
        <f>VLOOKUP(C208,VMVDU!B$3:B$74,1,FALSE)</f>
        <v>1209</v>
      </c>
      <c r="W208" t="e">
        <f>VLOOKUP(C208,AsistenciaAlimentaria!B$2:B$43,1,FALSE)</f>
        <v>#N/A</v>
      </c>
      <c r="X208" t="e">
        <f>VLOOKUP(C208,Institituciones!$B$2:$B$27,1,FALSE)</f>
        <v>#N/A</v>
      </c>
      <c r="Y208" t="str">
        <f>VLOOKUP(C208,'[2]Municipalidades más Afectadas ('!$D$2:$D$44,1,FALSE)</f>
        <v>1209</v>
      </c>
      <c r="Z208">
        <f t="shared" si="71"/>
        <v>0</v>
      </c>
    </row>
    <row r="209" spans="1:26">
      <c r="A209" t="str">
        <f t="shared" si="54"/>
        <v>SAN MIGUEL</v>
      </c>
      <c r="B209" s="13" t="s">
        <v>273</v>
      </c>
      <c r="C209" s="12" t="s">
        <v>544</v>
      </c>
      <c r="D209" t="e">
        <f t="shared" si="55"/>
        <v>#N/A</v>
      </c>
      <c r="E209" t="e">
        <f t="shared" si="56"/>
        <v>#N/A</v>
      </c>
      <c r="F209" t="e">
        <f t="shared" si="57"/>
        <v>#N/A</v>
      </c>
      <c r="G209" t="e">
        <f t="shared" si="58"/>
        <v>#N/A</v>
      </c>
      <c r="H209" t="e">
        <f t="shared" si="59"/>
        <v>#N/A</v>
      </c>
      <c r="I209" t="e">
        <f t="shared" si="60"/>
        <v>#N/A</v>
      </c>
      <c r="J209" t="e">
        <f t="shared" si="61"/>
        <v>#N/A</v>
      </c>
      <c r="K209" t="e">
        <f t="shared" si="62"/>
        <v>#N/A</v>
      </c>
      <c r="L209" t="e">
        <f t="shared" si="63"/>
        <v>#N/A</v>
      </c>
      <c r="M209" t="e">
        <f t="shared" si="64"/>
        <v>#N/A</v>
      </c>
      <c r="N209" t="e">
        <f t="shared" si="65"/>
        <v>#N/A</v>
      </c>
      <c r="O209" t="e">
        <f t="shared" si="66"/>
        <v>#N/A</v>
      </c>
      <c r="P209" t="e">
        <f t="shared" si="67"/>
        <v>#N/A</v>
      </c>
      <c r="Q209" t="e">
        <f t="shared" si="68"/>
        <v>#N/A</v>
      </c>
      <c r="R209" t="e">
        <f t="shared" si="69"/>
        <v>#N/A</v>
      </c>
      <c r="S209" t="e">
        <f t="shared" si="70"/>
        <v>#N/A</v>
      </c>
      <c r="T209" t="e">
        <f>VLOOKUP(C209,Codigos!$I$2:$I$213,1,FALSE)</f>
        <v>#N/A</v>
      </c>
      <c r="U209" t="e">
        <f>VLOOKUP(C209,Albergues!B$4:B$75,1,FALSE)</f>
        <v>#N/A</v>
      </c>
      <c r="V209" t="e">
        <f>VLOOKUP(C209,VMVDU!B$3:B$74,1,FALSE)</f>
        <v>#N/A</v>
      </c>
      <c r="W209" t="e">
        <f>VLOOKUP(C209,AsistenciaAlimentaria!B$2:B$43,1,FALSE)</f>
        <v>#N/A</v>
      </c>
      <c r="X209" t="e">
        <f>VLOOKUP(C209,Institituciones!$B$2:$B$27,1,FALSE)</f>
        <v>#N/A</v>
      </c>
      <c r="Y209" t="e">
        <f>VLOOKUP(C209,'[2]Municipalidades más Afectadas ('!$D$2:$D$44,1,FALSE)</f>
        <v>#N/A</v>
      </c>
      <c r="Z209" t="e">
        <f t="shared" si="71"/>
        <v>#N/A</v>
      </c>
    </row>
    <row r="210" spans="1:26">
      <c r="A210" t="str">
        <f t="shared" si="54"/>
        <v>SAN MIGUEL</v>
      </c>
      <c r="B210" s="13" t="s">
        <v>274</v>
      </c>
      <c r="C210" s="12" t="s">
        <v>545</v>
      </c>
      <c r="D210" t="e">
        <f t="shared" si="55"/>
        <v>#N/A</v>
      </c>
      <c r="E210" t="e">
        <f t="shared" si="56"/>
        <v>#N/A</v>
      </c>
      <c r="F210" t="e">
        <f t="shared" si="57"/>
        <v>#N/A</v>
      </c>
      <c r="G210" t="e">
        <f t="shared" si="58"/>
        <v>#N/A</v>
      </c>
      <c r="H210" t="e">
        <f t="shared" si="59"/>
        <v>#N/A</v>
      </c>
      <c r="I210" t="e">
        <f t="shared" si="60"/>
        <v>#N/A</v>
      </c>
      <c r="J210" t="e">
        <f t="shared" si="61"/>
        <v>#N/A</v>
      </c>
      <c r="K210" t="e">
        <f t="shared" si="62"/>
        <v>#N/A</v>
      </c>
      <c r="L210" t="e">
        <f t="shared" si="63"/>
        <v>#N/A</v>
      </c>
      <c r="M210" t="e">
        <f t="shared" si="64"/>
        <v>#N/A</v>
      </c>
      <c r="N210" t="e">
        <f t="shared" si="65"/>
        <v>#N/A</v>
      </c>
      <c r="O210" t="e">
        <f t="shared" si="66"/>
        <v>#N/A</v>
      </c>
      <c r="P210" t="e">
        <f t="shared" si="67"/>
        <v>#N/A</v>
      </c>
      <c r="Q210" t="e">
        <f t="shared" si="68"/>
        <v>#N/A</v>
      </c>
      <c r="R210" t="e">
        <f t="shared" si="69"/>
        <v>#N/A</v>
      </c>
      <c r="S210" t="e">
        <f t="shared" si="70"/>
        <v>#N/A</v>
      </c>
      <c r="T210" t="e">
        <f>VLOOKUP(C210,Codigos!$I$2:$I$213,1,FALSE)</f>
        <v>#N/A</v>
      </c>
      <c r="U210" t="e">
        <f>VLOOKUP(C210,Albergues!B$4:B$75,1,FALSE)</f>
        <v>#N/A</v>
      </c>
      <c r="V210" t="e">
        <f>VLOOKUP(C210,VMVDU!B$3:B$74,1,FALSE)</f>
        <v>#N/A</v>
      </c>
      <c r="W210" t="e">
        <f>VLOOKUP(C210,AsistenciaAlimentaria!B$2:B$43,1,FALSE)</f>
        <v>#N/A</v>
      </c>
      <c r="X210" t="e">
        <f>VLOOKUP(C210,Institituciones!$B$2:$B$27,1,FALSE)</f>
        <v>#N/A</v>
      </c>
      <c r="Y210" t="e">
        <f>VLOOKUP(C210,'[2]Municipalidades más Afectadas ('!$D$2:$D$44,1,FALSE)</f>
        <v>#N/A</v>
      </c>
      <c r="Z210" t="e">
        <f t="shared" si="71"/>
        <v>#N/A</v>
      </c>
    </row>
    <row r="211" spans="1:26">
      <c r="A211" t="str">
        <f t="shared" si="54"/>
        <v>SAN MIGUEL</v>
      </c>
      <c r="B211" s="13" t="s">
        <v>275</v>
      </c>
      <c r="C211" s="12" t="s">
        <v>546</v>
      </c>
      <c r="D211" t="e">
        <f t="shared" si="55"/>
        <v>#N/A</v>
      </c>
      <c r="E211" t="e">
        <f t="shared" si="56"/>
        <v>#N/A</v>
      </c>
      <c r="F211" t="e">
        <f t="shared" si="57"/>
        <v>#N/A</v>
      </c>
      <c r="G211" t="e">
        <f t="shared" si="58"/>
        <v>#N/A</v>
      </c>
      <c r="H211" t="e">
        <f t="shared" si="59"/>
        <v>#N/A</v>
      </c>
      <c r="I211" t="e">
        <f t="shared" si="60"/>
        <v>#N/A</v>
      </c>
      <c r="J211" t="e">
        <f t="shared" si="61"/>
        <v>#N/A</v>
      </c>
      <c r="K211" t="e">
        <f t="shared" si="62"/>
        <v>#N/A</v>
      </c>
      <c r="L211" t="e">
        <f t="shared" si="63"/>
        <v>#N/A</v>
      </c>
      <c r="M211" t="e">
        <f t="shared" si="64"/>
        <v>#N/A</v>
      </c>
      <c r="N211" t="e">
        <f t="shared" si="65"/>
        <v>#N/A</v>
      </c>
      <c r="O211" t="e">
        <f t="shared" si="66"/>
        <v>#N/A</v>
      </c>
      <c r="P211" t="e">
        <f t="shared" si="67"/>
        <v>#N/A</v>
      </c>
      <c r="Q211" t="e">
        <f t="shared" si="68"/>
        <v>#N/A</v>
      </c>
      <c r="R211" t="e">
        <f t="shared" si="69"/>
        <v>#N/A</v>
      </c>
      <c r="S211" t="e">
        <f t="shared" si="70"/>
        <v>#N/A</v>
      </c>
      <c r="T211" t="e">
        <f>VLOOKUP(C211,Codigos!$I$2:$I$213,1,FALSE)</f>
        <v>#N/A</v>
      </c>
      <c r="U211" t="e">
        <f>VLOOKUP(C211,Albergues!B$4:B$75,1,FALSE)</f>
        <v>#N/A</v>
      </c>
      <c r="V211" t="e">
        <f>VLOOKUP(C211,VMVDU!B$3:B$74,1,FALSE)</f>
        <v>#N/A</v>
      </c>
      <c r="W211" t="e">
        <f>VLOOKUP(C211,AsistenciaAlimentaria!B$2:B$43,1,FALSE)</f>
        <v>#N/A</v>
      </c>
      <c r="X211" t="e">
        <f>VLOOKUP(C211,Institituciones!$B$2:$B$27,1,FALSE)</f>
        <v>#N/A</v>
      </c>
      <c r="Y211" t="e">
        <f>VLOOKUP(C211,'[2]Municipalidades más Afectadas ('!$D$2:$D$44,1,FALSE)</f>
        <v>#N/A</v>
      </c>
      <c r="Z211" t="e">
        <f t="shared" si="71"/>
        <v>#N/A</v>
      </c>
    </row>
    <row r="212" spans="1:26">
      <c r="A212" t="str">
        <f t="shared" si="54"/>
        <v>SAN MIGUEL</v>
      </c>
      <c r="B212" s="13" t="s">
        <v>276</v>
      </c>
      <c r="C212" s="12" t="s">
        <v>547</v>
      </c>
      <c r="D212" t="e">
        <f t="shared" si="55"/>
        <v>#N/A</v>
      </c>
      <c r="E212" t="e">
        <f t="shared" si="56"/>
        <v>#N/A</v>
      </c>
      <c r="F212" t="e">
        <f t="shared" si="57"/>
        <v>#N/A</v>
      </c>
      <c r="G212" t="e">
        <f t="shared" si="58"/>
        <v>#N/A</v>
      </c>
      <c r="H212" t="e">
        <f t="shared" si="59"/>
        <v>#N/A</v>
      </c>
      <c r="I212" t="e">
        <f t="shared" si="60"/>
        <v>#N/A</v>
      </c>
      <c r="J212" t="e">
        <f t="shared" si="61"/>
        <v>#N/A</v>
      </c>
      <c r="K212" t="e">
        <f t="shared" si="62"/>
        <v>#N/A</v>
      </c>
      <c r="L212" t="e">
        <f t="shared" si="63"/>
        <v>#N/A</v>
      </c>
      <c r="M212" t="e">
        <f t="shared" si="64"/>
        <v>#N/A</v>
      </c>
      <c r="N212" t="e">
        <f t="shared" si="65"/>
        <v>#N/A</v>
      </c>
      <c r="O212" t="e">
        <f t="shared" si="66"/>
        <v>#N/A</v>
      </c>
      <c r="P212" t="e">
        <f t="shared" si="67"/>
        <v>#N/A</v>
      </c>
      <c r="Q212" t="e">
        <f t="shared" si="68"/>
        <v>#N/A</v>
      </c>
      <c r="R212" t="e">
        <f t="shared" si="69"/>
        <v>#N/A</v>
      </c>
      <c r="S212" t="e">
        <f t="shared" si="70"/>
        <v>#N/A</v>
      </c>
      <c r="T212" t="e">
        <f>VLOOKUP(C212,Codigos!$I$2:$I$213,1,FALSE)</f>
        <v>#N/A</v>
      </c>
      <c r="U212" t="e">
        <f>VLOOKUP(C212,Albergues!B$4:B$75,1,FALSE)</f>
        <v>#N/A</v>
      </c>
      <c r="V212" t="e">
        <f>VLOOKUP(C212,VMVDU!B$3:B$74,1,FALSE)</f>
        <v>#N/A</v>
      </c>
      <c r="W212" t="e">
        <f>VLOOKUP(C212,AsistenciaAlimentaria!B$2:B$43,1,FALSE)</f>
        <v>#N/A</v>
      </c>
      <c r="X212" t="e">
        <f>VLOOKUP(C212,Institituciones!$B$2:$B$27,1,FALSE)</f>
        <v>#N/A</v>
      </c>
      <c r="Y212" t="e">
        <f>VLOOKUP(C212,'[2]Municipalidades más Afectadas ('!$D$2:$D$44,1,FALSE)</f>
        <v>#N/A</v>
      </c>
      <c r="Z212" t="e">
        <f t="shared" si="71"/>
        <v>#N/A</v>
      </c>
    </row>
    <row r="213" spans="1:26">
      <c r="A213" t="str">
        <f t="shared" si="54"/>
        <v>SAN MIGUEL</v>
      </c>
      <c r="B213" s="13" t="s">
        <v>277</v>
      </c>
      <c r="C213" s="12" t="s">
        <v>548</v>
      </c>
      <c r="D213" t="e">
        <f t="shared" si="55"/>
        <v>#N/A</v>
      </c>
      <c r="E213" t="e">
        <f t="shared" si="56"/>
        <v>#N/A</v>
      </c>
      <c r="F213" t="e">
        <f t="shared" si="57"/>
        <v>#N/A</v>
      </c>
      <c r="G213" t="e">
        <f t="shared" si="58"/>
        <v>#N/A</v>
      </c>
      <c r="H213" t="e">
        <f t="shared" si="59"/>
        <v>#N/A</v>
      </c>
      <c r="I213" t="e">
        <f t="shared" si="60"/>
        <v>#N/A</v>
      </c>
      <c r="J213" t="e">
        <f t="shared" si="61"/>
        <v>#N/A</v>
      </c>
      <c r="K213" t="e">
        <f t="shared" si="62"/>
        <v>#N/A</v>
      </c>
      <c r="L213" t="e">
        <f t="shared" si="63"/>
        <v>#N/A</v>
      </c>
      <c r="M213" t="e">
        <f t="shared" si="64"/>
        <v>#N/A</v>
      </c>
      <c r="N213" t="e">
        <f t="shared" si="65"/>
        <v>#N/A</v>
      </c>
      <c r="O213" t="e">
        <f t="shared" si="66"/>
        <v>#N/A</v>
      </c>
      <c r="P213" t="e">
        <f t="shared" si="67"/>
        <v>#N/A</v>
      </c>
      <c r="Q213" t="e">
        <f t="shared" si="68"/>
        <v>#N/A</v>
      </c>
      <c r="R213" t="e">
        <f t="shared" si="69"/>
        <v>#N/A</v>
      </c>
      <c r="S213" t="e">
        <f t="shared" si="70"/>
        <v>#N/A</v>
      </c>
      <c r="T213" t="e">
        <f>VLOOKUP(C213,Codigos!$I$2:$I$213,1,FALSE)</f>
        <v>#N/A</v>
      </c>
      <c r="U213" t="e">
        <f>VLOOKUP(C213,Albergues!B$4:B$75,1,FALSE)</f>
        <v>#N/A</v>
      </c>
      <c r="V213" t="e">
        <f>VLOOKUP(C213,VMVDU!B$3:B$74,1,FALSE)</f>
        <v>#N/A</v>
      </c>
      <c r="W213" t="e">
        <f>VLOOKUP(C213,AsistenciaAlimentaria!B$2:B$43,1,FALSE)</f>
        <v>#N/A</v>
      </c>
      <c r="X213" t="e">
        <f>VLOOKUP(C213,Institituciones!$B$2:$B$27,1,FALSE)</f>
        <v>#N/A</v>
      </c>
      <c r="Y213" t="e">
        <f>VLOOKUP(C213,'[2]Municipalidades más Afectadas ('!$D$2:$D$44,1,FALSE)</f>
        <v>#N/A</v>
      </c>
      <c r="Z213" t="e">
        <f t="shared" si="71"/>
        <v>#N/A</v>
      </c>
    </row>
    <row r="214" spans="1:26">
      <c r="A214" t="str">
        <f t="shared" si="54"/>
        <v>SAN MIGUEL</v>
      </c>
      <c r="B214" s="13" t="s">
        <v>278</v>
      </c>
      <c r="C214" s="12" t="s">
        <v>549</v>
      </c>
      <c r="D214" t="e">
        <f t="shared" si="55"/>
        <v>#N/A</v>
      </c>
      <c r="E214" t="e">
        <f t="shared" si="56"/>
        <v>#N/A</v>
      </c>
      <c r="F214" t="e">
        <f t="shared" si="57"/>
        <v>#N/A</v>
      </c>
      <c r="G214" t="e">
        <f t="shared" si="58"/>
        <v>#N/A</v>
      </c>
      <c r="H214" t="e">
        <f t="shared" si="59"/>
        <v>#N/A</v>
      </c>
      <c r="I214" t="e">
        <f t="shared" si="60"/>
        <v>#N/A</v>
      </c>
      <c r="J214" t="e">
        <f t="shared" si="61"/>
        <v>#N/A</v>
      </c>
      <c r="K214" t="e">
        <f t="shared" si="62"/>
        <v>#N/A</v>
      </c>
      <c r="L214" t="e">
        <f t="shared" si="63"/>
        <v>#N/A</v>
      </c>
      <c r="M214" t="e">
        <f t="shared" si="64"/>
        <v>#N/A</v>
      </c>
      <c r="N214" t="e">
        <f t="shared" si="65"/>
        <v>#N/A</v>
      </c>
      <c r="O214" t="e">
        <f t="shared" si="66"/>
        <v>#N/A</v>
      </c>
      <c r="P214" t="e">
        <f t="shared" si="67"/>
        <v>#N/A</v>
      </c>
      <c r="Q214" t="e">
        <f t="shared" si="68"/>
        <v>#N/A</v>
      </c>
      <c r="R214" t="e">
        <f t="shared" si="69"/>
        <v>#N/A</v>
      </c>
      <c r="S214" t="e">
        <f t="shared" si="70"/>
        <v>#N/A</v>
      </c>
      <c r="T214" t="e">
        <f>VLOOKUP(C214,Codigos!$I$2:$I$213,1,FALSE)</f>
        <v>#N/A</v>
      </c>
      <c r="U214" t="e">
        <f>VLOOKUP(C214,Albergues!B$4:B$75,1,FALSE)</f>
        <v>#N/A</v>
      </c>
      <c r="V214" t="e">
        <f>VLOOKUP(C214,VMVDU!B$3:B$74,1,FALSE)</f>
        <v>#N/A</v>
      </c>
      <c r="W214" t="e">
        <f>VLOOKUP(C214,AsistenciaAlimentaria!B$2:B$43,1,FALSE)</f>
        <v>#N/A</v>
      </c>
      <c r="X214" t="e">
        <f>VLOOKUP(C214,Institituciones!$B$2:$B$27,1,FALSE)</f>
        <v>#N/A</v>
      </c>
      <c r="Y214" t="e">
        <f>VLOOKUP(C214,'[2]Municipalidades más Afectadas ('!$D$2:$D$44,1,FALSE)</f>
        <v>#N/A</v>
      </c>
      <c r="Z214" t="e">
        <f t="shared" si="71"/>
        <v>#N/A</v>
      </c>
    </row>
    <row r="215" spans="1:26">
      <c r="A215" t="str">
        <f t="shared" si="54"/>
        <v>SAN MIGUEL</v>
      </c>
      <c r="B215" s="13" t="s">
        <v>279</v>
      </c>
      <c r="C215" s="12" t="s">
        <v>550</v>
      </c>
      <c r="D215" t="e">
        <f t="shared" si="55"/>
        <v>#N/A</v>
      </c>
      <c r="E215" t="e">
        <f t="shared" si="56"/>
        <v>#N/A</v>
      </c>
      <c r="F215" t="e">
        <f t="shared" si="57"/>
        <v>#N/A</v>
      </c>
      <c r="G215" t="e">
        <f t="shared" si="58"/>
        <v>#N/A</v>
      </c>
      <c r="H215" t="e">
        <f t="shared" si="59"/>
        <v>#N/A</v>
      </c>
      <c r="I215" t="e">
        <f t="shared" si="60"/>
        <v>#N/A</v>
      </c>
      <c r="J215" t="e">
        <f t="shared" si="61"/>
        <v>#N/A</v>
      </c>
      <c r="K215" t="e">
        <f t="shared" si="62"/>
        <v>#N/A</v>
      </c>
      <c r="L215" t="e">
        <f t="shared" si="63"/>
        <v>#N/A</v>
      </c>
      <c r="M215" t="e">
        <f t="shared" si="64"/>
        <v>#N/A</v>
      </c>
      <c r="N215" t="e">
        <f t="shared" si="65"/>
        <v>#N/A</v>
      </c>
      <c r="O215" t="e">
        <f t="shared" si="66"/>
        <v>#N/A</v>
      </c>
      <c r="P215" t="e">
        <f t="shared" si="67"/>
        <v>#N/A</v>
      </c>
      <c r="Q215" t="e">
        <f t="shared" si="68"/>
        <v>#N/A</v>
      </c>
      <c r="R215" t="e">
        <f t="shared" si="69"/>
        <v>#N/A</v>
      </c>
      <c r="S215" t="e">
        <f t="shared" si="70"/>
        <v>#N/A</v>
      </c>
      <c r="T215" t="e">
        <f>VLOOKUP(C215,Codigos!$I$2:$I$213,1,FALSE)</f>
        <v>#N/A</v>
      </c>
      <c r="U215" t="e">
        <f>VLOOKUP(C215,Albergues!B$4:B$75,1,FALSE)</f>
        <v>#N/A</v>
      </c>
      <c r="V215" t="e">
        <f>VLOOKUP(C215,VMVDU!B$3:B$74,1,FALSE)</f>
        <v>#N/A</v>
      </c>
      <c r="W215" t="e">
        <f>VLOOKUP(C215,AsistenciaAlimentaria!B$2:B$43,1,FALSE)</f>
        <v>#N/A</v>
      </c>
      <c r="X215" t="e">
        <f>VLOOKUP(C215,Institituciones!$B$2:$B$27,1,FALSE)</f>
        <v>#N/A</v>
      </c>
      <c r="Y215" t="e">
        <f>VLOOKUP(C215,'[2]Municipalidades más Afectadas ('!$D$2:$D$44,1,FALSE)</f>
        <v>#N/A</v>
      </c>
      <c r="Z215" t="e">
        <f t="shared" si="71"/>
        <v>#N/A</v>
      </c>
    </row>
    <row r="216" spans="1:26">
      <c r="A216" t="str">
        <f t="shared" si="54"/>
        <v>SAN MIGUEL</v>
      </c>
      <c r="B216" s="13" t="s">
        <v>82</v>
      </c>
      <c r="C216" s="12" t="s">
        <v>551</v>
      </c>
      <c r="D216">
        <f t="shared" si="55"/>
        <v>16</v>
      </c>
      <c r="E216">
        <f t="shared" si="56"/>
        <v>0</v>
      </c>
      <c r="F216">
        <f t="shared" si="57"/>
        <v>0</v>
      </c>
      <c r="G216">
        <f t="shared" si="58"/>
        <v>125</v>
      </c>
      <c r="H216">
        <f t="shared" si="59"/>
        <v>125</v>
      </c>
      <c r="I216">
        <f t="shared" si="60"/>
        <v>16</v>
      </c>
      <c r="J216">
        <f t="shared" si="61"/>
        <v>0</v>
      </c>
      <c r="K216">
        <f t="shared" si="62"/>
        <v>0</v>
      </c>
      <c r="L216">
        <f t="shared" si="63"/>
        <v>125</v>
      </c>
      <c r="M216">
        <f t="shared" si="64"/>
        <v>125</v>
      </c>
      <c r="N216">
        <f t="shared" si="65"/>
        <v>1</v>
      </c>
      <c r="O216">
        <f t="shared" si="66"/>
        <v>0</v>
      </c>
      <c r="P216">
        <f t="shared" si="67"/>
        <v>0</v>
      </c>
      <c r="Q216" t="e">
        <f t="shared" si="68"/>
        <v>#N/A</v>
      </c>
      <c r="R216" t="e">
        <f t="shared" si="69"/>
        <v>#N/A</v>
      </c>
      <c r="S216" t="e">
        <f t="shared" si="70"/>
        <v>#N/A</v>
      </c>
      <c r="T216" t="str">
        <f>VLOOKUP(C216,Codigos!$I$2:$I$213,1,FALSE)</f>
        <v>1217</v>
      </c>
      <c r="U216" t="str">
        <f>VLOOKUP(C216,Albergues!B$4:B$75,1,FALSE)</f>
        <v>1217</v>
      </c>
      <c r="V216" t="str">
        <f>VLOOKUP(C216,VMVDU!B$3:B$74,1,FALSE)</f>
        <v>1217</v>
      </c>
      <c r="W216" t="str">
        <f>VLOOKUP(C216,AsistenciaAlimentaria!B$2:B$43,1,FALSE)</f>
        <v>1217</v>
      </c>
      <c r="X216" t="e">
        <f>VLOOKUP(C216,Institituciones!$B$2:$B$27,1,FALSE)</f>
        <v>#N/A</v>
      </c>
      <c r="Y216" t="str">
        <f>VLOOKUP(C216,'[2]Municipalidades más Afectadas ('!$D$2:$D$44,1,FALSE)</f>
        <v>1217</v>
      </c>
      <c r="Z216">
        <f t="shared" si="71"/>
        <v>0</v>
      </c>
    </row>
    <row r="217" spans="1:26">
      <c r="A217" t="str">
        <f t="shared" si="54"/>
        <v>SAN MIGUEL</v>
      </c>
      <c r="B217" s="13" t="s">
        <v>280</v>
      </c>
      <c r="C217" s="12" t="s">
        <v>552</v>
      </c>
      <c r="D217" t="e">
        <f t="shared" si="55"/>
        <v>#N/A</v>
      </c>
      <c r="E217" t="e">
        <f t="shared" si="56"/>
        <v>#N/A</v>
      </c>
      <c r="F217" t="e">
        <f t="shared" si="57"/>
        <v>#N/A</v>
      </c>
      <c r="G217" t="e">
        <f t="shared" si="58"/>
        <v>#N/A</v>
      </c>
      <c r="H217" t="e">
        <f t="shared" si="59"/>
        <v>#N/A</v>
      </c>
      <c r="I217" t="e">
        <f t="shared" si="60"/>
        <v>#N/A</v>
      </c>
      <c r="J217" t="e">
        <f t="shared" si="61"/>
        <v>#N/A</v>
      </c>
      <c r="K217" t="e">
        <f t="shared" si="62"/>
        <v>#N/A</v>
      </c>
      <c r="L217" t="e">
        <f t="shared" si="63"/>
        <v>#N/A</v>
      </c>
      <c r="M217" t="e">
        <f t="shared" si="64"/>
        <v>#N/A</v>
      </c>
      <c r="N217" t="e">
        <f t="shared" si="65"/>
        <v>#N/A</v>
      </c>
      <c r="O217" t="e">
        <f t="shared" si="66"/>
        <v>#N/A</v>
      </c>
      <c r="P217" t="e">
        <f t="shared" si="67"/>
        <v>#N/A</v>
      </c>
      <c r="Q217" t="e">
        <f t="shared" si="68"/>
        <v>#N/A</v>
      </c>
      <c r="R217" t="e">
        <f t="shared" si="69"/>
        <v>#N/A</v>
      </c>
      <c r="S217" t="e">
        <f t="shared" si="70"/>
        <v>#N/A</v>
      </c>
      <c r="T217" t="e">
        <f>VLOOKUP(C217,Codigos!$I$2:$I$213,1,FALSE)</f>
        <v>#N/A</v>
      </c>
      <c r="U217" t="e">
        <f>VLOOKUP(C217,Albergues!B$4:B$75,1,FALSE)</f>
        <v>#N/A</v>
      </c>
      <c r="V217" t="e">
        <f>VLOOKUP(C217,VMVDU!B$3:B$74,1,FALSE)</f>
        <v>#N/A</v>
      </c>
      <c r="W217" t="e">
        <f>VLOOKUP(C217,AsistenciaAlimentaria!B$2:B$43,1,FALSE)</f>
        <v>#N/A</v>
      </c>
      <c r="X217" t="e">
        <f>VLOOKUP(C217,Institituciones!$B$2:$B$27,1,FALSE)</f>
        <v>#N/A</v>
      </c>
      <c r="Y217" t="e">
        <f>VLOOKUP(C217,'[2]Municipalidades más Afectadas ('!$D$2:$D$44,1,FALSE)</f>
        <v>#N/A</v>
      </c>
      <c r="Z217" t="e">
        <f t="shared" si="71"/>
        <v>#N/A</v>
      </c>
    </row>
    <row r="218" spans="1:26">
      <c r="A218" t="str">
        <f t="shared" si="54"/>
        <v>SAN MIGUEL</v>
      </c>
      <c r="B218" s="13" t="s">
        <v>281</v>
      </c>
      <c r="C218" s="12" t="s">
        <v>553</v>
      </c>
      <c r="D218" t="e">
        <f t="shared" si="55"/>
        <v>#N/A</v>
      </c>
      <c r="E218" t="e">
        <f t="shared" si="56"/>
        <v>#N/A</v>
      </c>
      <c r="F218" t="e">
        <f t="shared" si="57"/>
        <v>#N/A</v>
      </c>
      <c r="G218" t="e">
        <f t="shared" si="58"/>
        <v>#N/A</v>
      </c>
      <c r="H218" t="e">
        <f t="shared" si="59"/>
        <v>#N/A</v>
      </c>
      <c r="I218" t="e">
        <f t="shared" si="60"/>
        <v>#N/A</v>
      </c>
      <c r="J218" t="e">
        <f t="shared" si="61"/>
        <v>#N/A</v>
      </c>
      <c r="K218" t="e">
        <f t="shared" si="62"/>
        <v>#N/A</v>
      </c>
      <c r="L218" t="e">
        <f t="shared" si="63"/>
        <v>#N/A</v>
      </c>
      <c r="M218" t="e">
        <f t="shared" si="64"/>
        <v>#N/A</v>
      </c>
      <c r="N218" t="e">
        <f t="shared" si="65"/>
        <v>#N/A</v>
      </c>
      <c r="O218" t="e">
        <f t="shared" si="66"/>
        <v>#N/A</v>
      </c>
      <c r="P218" t="e">
        <f t="shared" si="67"/>
        <v>#N/A</v>
      </c>
      <c r="Q218" t="e">
        <f t="shared" si="68"/>
        <v>#N/A</v>
      </c>
      <c r="R218" t="e">
        <f t="shared" si="69"/>
        <v>#N/A</v>
      </c>
      <c r="S218" t="e">
        <f t="shared" si="70"/>
        <v>#N/A</v>
      </c>
      <c r="T218" t="e">
        <f>VLOOKUP(C218,Codigos!$I$2:$I$213,1,FALSE)</f>
        <v>#N/A</v>
      </c>
      <c r="U218" t="e">
        <f>VLOOKUP(C218,Albergues!B$4:B$75,1,FALSE)</f>
        <v>#N/A</v>
      </c>
      <c r="V218" t="e">
        <f>VLOOKUP(C218,VMVDU!B$3:B$74,1,FALSE)</f>
        <v>#N/A</v>
      </c>
      <c r="W218" t="e">
        <f>VLOOKUP(C218,AsistenciaAlimentaria!B$2:B$43,1,FALSE)</f>
        <v>#N/A</v>
      </c>
      <c r="X218" t="e">
        <f>VLOOKUP(C218,Institituciones!$B$2:$B$27,1,FALSE)</f>
        <v>#N/A</v>
      </c>
      <c r="Y218" t="e">
        <f>VLOOKUP(C218,'[2]Municipalidades más Afectadas ('!$D$2:$D$44,1,FALSE)</f>
        <v>#N/A</v>
      </c>
      <c r="Z218" t="e">
        <f t="shared" si="71"/>
        <v>#N/A</v>
      </c>
    </row>
    <row r="219" spans="1:26">
      <c r="A219" t="str">
        <f t="shared" si="54"/>
        <v>SAN MIGUEL</v>
      </c>
      <c r="B219" s="13" t="s">
        <v>282</v>
      </c>
      <c r="C219" s="12" t="s">
        <v>554</v>
      </c>
      <c r="D219" t="e">
        <f t="shared" si="55"/>
        <v>#N/A</v>
      </c>
      <c r="E219" t="e">
        <f t="shared" si="56"/>
        <v>#N/A</v>
      </c>
      <c r="F219" t="e">
        <f t="shared" si="57"/>
        <v>#N/A</v>
      </c>
      <c r="G219" t="e">
        <f t="shared" si="58"/>
        <v>#N/A</v>
      </c>
      <c r="H219" t="e">
        <f t="shared" si="59"/>
        <v>#N/A</v>
      </c>
      <c r="I219" t="e">
        <f t="shared" si="60"/>
        <v>#N/A</v>
      </c>
      <c r="J219" t="e">
        <f t="shared" si="61"/>
        <v>#N/A</v>
      </c>
      <c r="K219" t="e">
        <f t="shared" si="62"/>
        <v>#N/A</v>
      </c>
      <c r="L219" t="e">
        <f t="shared" si="63"/>
        <v>#N/A</v>
      </c>
      <c r="M219" t="e">
        <f t="shared" si="64"/>
        <v>#N/A</v>
      </c>
      <c r="N219" t="e">
        <f t="shared" si="65"/>
        <v>#N/A</v>
      </c>
      <c r="O219" t="e">
        <f t="shared" si="66"/>
        <v>#N/A</v>
      </c>
      <c r="P219" t="e">
        <f t="shared" si="67"/>
        <v>#N/A</v>
      </c>
      <c r="Q219" t="e">
        <f t="shared" si="68"/>
        <v>#N/A</v>
      </c>
      <c r="R219" t="e">
        <f t="shared" si="69"/>
        <v>#N/A</v>
      </c>
      <c r="S219" t="e">
        <f t="shared" si="70"/>
        <v>#N/A</v>
      </c>
      <c r="T219" t="e">
        <f>VLOOKUP(C219,Codigos!$I$2:$I$213,1,FALSE)</f>
        <v>#N/A</v>
      </c>
      <c r="U219" t="e">
        <f>VLOOKUP(C219,Albergues!B$4:B$75,1,FALSE)</f>
        <v>#N/A</v>
      </c>
      <c r="V219" t="e">
        <f>VLOOKUP(C219,VMVDU!B$3:B$74,1,FALSE)</f>
        <v>#N/A</v>
      </c>
      <c r="W219" t="e">
        <f>VLOOKUP(C219,AsistenciaAlimentaria!B$2:B$43,1,FALSE)</f>
        <v>#N/A</v>
      </c>
      <c r="X219" t="e">
        <f>VLOOKUP(C219,Institituciones!$B$2:$B$27,1,FALSE)</f>
        <v>#N/A</v>
      </c>
      <c r="Y219" t="e">
        <f>VLOOKUP(C219,'[2]Municipalidades más Afectadas ('!$D$2:$D$44,1,FALSE)</f>
        <v>#N/A</v>
      </c>
      <c r="Z219" t="e">
        <f t="shared" si="71"/>
        <v>#N/A</v>
      </c>
    </row>
    <row r="220" spans="1:26">
      <c r="A220" t="str">
        <f t="shared" si="54"/>
        <v>MORAZAN</v>
      </c>
      <c r="B220" s="13" t="s">
        <v>283</v>
      </c>
      <c r="C220" s="12" t="s">
        <v>555</v>
      </c>
      <c r="D220" t="e">
        <f t="shared" si="55"/>
        <v>#N/A</v>
      </c>
      <c r="E220" t="e">
        <f t="shared" si="56"/>
        <v>#N/A</v>
      </c>
      <c r="F220" t="e">
        <f t="shared" si="57"/>
        <v>#N/A</v>
      </c>
      <c r="G220" t="e">
        <f t="shared" si="58"/>
        <v>#N/A</v>
      </c>
      <c r="H220" t="e">
        <f t="shared" si="59"/>
        <v>#N/A</v>
      </c>
      <c r="I220" t="e">
        <f t="shared" si="60"/>
        <v>#N/A</v>
      </c>
      <c r="J220" t="e">
        <f t="shared" si="61"/>
        <v>#N/A</v>
      </c>
      <c r="K220" t="e">
        <f t="shared" si="62"/>
        <v>#N/A</v>
      </c>
      <c r="L220" t="e">
        <f t="shared" si="63"/>
        <v>#N/A</v>
      </c>
      <c r="M220" t="e">
        <f t="shared" si="64"/>
        <v>#N/A</v>
      </c>
      <c r="N220" t="e">
        <f t="shared" si="65"/>
        <v>#N/A</v>
      </c>
      <c r="O220" t="e">
        <f t="shared" si="66"/>
        <v>#N/A</v>
      </c>
      <c r="P220" t="e">
        <f t="shared" si="67"/>
        <v>#N/A</v>
      </c>
      <c r="Q220" t="e">
        <f t="shared" si="68"/>
        <v>#N/A</v>
      </c>
      <c r="R220" t="e">
        <f t="shared" si="69"/>
        <v>#N/A</v>
      </c>
      <c r="S220" t="e">
        <f t="shared" si="70"/>
        <v>#N/A</v>
      </c>
      <c r="T220" t="e">
        <f>VLOOKUP(C220,Codigos!$I$2:$I$213,1,FALSE)</f>
        <v>#N/A</v>
      </c>
      <c r="U220" t="e">
        <f>VLOOKUP(C220,Albergues!B$4:B$75,1,FALSE)</f>
        <v>#N/A</v>
      </c>
      <c r="V220" t="e">
        <f>VLOOKUP(C220,VMVDU!B$3:B$74,1,FALSE)</f>
        <v>#N/A</v>
      </c>
      <c r="W220" t="e">
        <f>VLOOKUP(C220,AsistenciaAlimentaria!B$2:B$43,1,FALSE)</f>
        <v>#N/A</v>
      </c>
      <c r="X220" t="e">
        <f>VLOOKUP(C220,Institituciones!$B$2:$B$27,1,FALSE)</f>
        <v>#N/A</v>
      </c>
      <c r="Y220" t="e">
        <f>VLOOKUP(C220,'[2]Municipalidades más Afectadas ('!$D$2:$D$44,1,FALSE)</f>
        <v>#N/A</v>
      </c>
      <c r="Z220" t="e">
        <f t="shared" si="71"/>
        <v>#N/A</v>
      </c>
    </row>
    <row r="221" spans="1:26">
      <c r="A221" t="str">
        <f t="shared" si="54"/>
        <v>MORAZAN</v>
      </c>
      <c r="B221" s="13" t="s">
        <v>284</v>
      </c>
      <c r="C221" s="12" t="s">
        <v>556</v>
      </c>
      <c r="D221">
        <f t="shared" si="55"/>
        <v>1</v>
      </c>
      <c r="E221">
        <f t="shared" si="56"/>
        <v>0</v>
      </c>
      <c r="F221">
        <f t="shared" si="57"/>
        <v>0</v>
      </c>
      <c r="G221">
        <f t="shared" si="58"/>
        <v>33</v>
      </c>
      <c r="H221">
        <f t="shared" si="59"/>
        <v>33</v>
      </c>
      <c r="I221">
        <f t="shared" si="60"/>
        <v>1</v>
      </c>
      <c r="J221">
        <f t="shared" si="61"/>
        <v>0</v>
      </c>
      <c r="K221">
        <f t="shared" si="62"/>
        <v>0</v>
      </c>
      <c r="L221">
        <f t="shared" si="63"/>
        <v>33</v>
      </c>
      <c r="M221">
        <f t="shared" si="64"/>
        <v>33</v>
      </c>
      <c r="N221" t="e">
        <f t="shared" si="65"/>
        <v>#N/A</v>
      </c>
      <c r="O221" t="e">
        <f t="shared" si="66"/>
        <v>#N/A</v>
      </c>
      <c r="P221" t="e">
        <f t="shared" si="67"/>
        <v>#N/A</v>
      </c>
      <c r="Q221" t="e">
        <f t="shared" si="68"/>
        <v>#N/A</v>
      </c>
      <c r="R221" t="e">
        <f t="shared" si="69"/>
        <v>#N/A</v>
      </c>
      <c r="S221" t="e">
        <f t="shared" si="70"/>
        <v>#N/A</v>
      </c>
      <c r="T221" t="str">
        <f>VLOOKUP(C221,Codigos!$I$2:$I$213,1,FALSE)</f>
        <v>1302</v>
      </c>
      <c r="U221" t="str">
        <f>VLOOKUP(C221,Albergues!B$4:B$75,1,FALSE)</f>
        <v>1302</v>
      </c>
      <c r="V221" t="str">
        <f>VLOOKUP(C221,VMVDU!B$3:B$74,1,FALSE)</f>
        <v>1302</v>
      </c>
      <c r="W221" t="e">
        <f>VLOOKUP(C221,AsistenciaAlimentaria!B$2:B$43,1,FALSE)</f>
        <v>#N/A</v>
      </c>
      <c r="X221" t="e">
        <f>VLOOKUP(C221,Institituciones!$B$2:$B$27,1,FALSE)</f>
        <v>#N/A</v>
      </c>
      <c r="Y221" t="e">
        <f>VLOOKUP(C221,'[2]Municipalidades más Afectadas ('!$D$2:$D$44,1,FALSE)</f>
        <v>#N/A</v>
      </c>
      <c r="Z221">
        <f t="shared" si="71"/>
        <v>0</v>
      </c>
    </row>
    <row r="222" spans="1:26">
      <c r="A222" t="str">
        <f t="shared" si="54"/>
        <v>MORAZAN</v>
      </c>
      <c r="B222" s="13" t="s">
        <v>285</v>
      </c>
      <c r="C222" s="12" t="s">
        <v>557</v>
      </c>
      <c r="D222" t="e">
        <f t="shared" si="55"/>
        <v>#N/A</v>
      </c>
      <c r="E222" t="e">
        <f t="shared" si="56"/>
        <v>#N/A</v>
      </c>
      <c r="F222" t="e">
        <f t="shared" si="57"/>
        <v>#N/A</v>
      </c>
      <c r="G222" t="e">
        <f t="shared" si="58"/>
        <v>#N/A</v>
      </c>
      <c r="H222" t="e">
        <f t="shared" si="59"/>
        <v>#N/A</v>
      </c>
      <c r="I222" t="e">
        <f t="shared" si="60"/>
        <v>#N/A</v>
      </c>
      <c r="J222" t="e">
        <f t="shared" si="61"/>
        <v>#N/A</v>
      </c>
      <c r="K222" t="e">
        <f t="shared" si="62"/>
        <v>#N/A</v>
      </c>
      <c r="L222" t="e">
        <f t="shared" si="63"/>
        <v>#N/A</v>
      </c>
      <c r="M222" t="e">
        <f t="shared" si="64"/>
        <v>#N/A</v>
      </c>
      <c r="N222" t="e">
        <f t="shared" si="65"/>
        <v>#N/A</v>
      </c>
      <c r="O222" t="e">
        <f t="shared" si="66"/>
        <v>#N/A</v>
      </c>
      <c r="P222" t="e">
        <f t="shared" si="67"/>
        <v>#N/A</v>
      </c>
      <c r="Q222" t="e">
        <f t="shared" si="68"/>
        <v>#N/A</v>
      </c>
      <c r="R222" t="e">
        <f t="shared" si="69"/>
        <v>#N/A</v>
      </c>
      <c r="S222" t="e">
        <f t="shared" si="70"/>
        <v>#N/A</v>
      </c>
      <c r="T222" t="e">
        <f>VLOOKUP(C222,Codigos!$I$2:$I$213,1,FALSE)</f>
        <v>#N/A</v>
      </c>
      <c r="U222" t="e">
        <f>VLOOKUP(C222,Albergues!B$4:B$75,1,FALSE)</f>
        <v>#N/A</v>
      </c>
      <c r="V222" t="e">
        <f>VLOOKUP(C222,VMVDU!B$3:B$74,1,FALSE)</f>
        <v>#N/A</v>
      </c>
      <c r="W222" t="e">
        <f>VLOOKUP(C222,AsistenciaAlimentaria!B$2:B$43,1,FALSE)</f>
        <v>#N/A</v>
      </c>
      <c r="X222" t="e">
        <f>VLOOKUP(C222,Institituciones!$B$2:$B$27,1,FALSE)</f>
        <v>#N/A</v>
      </c>
      <c r="Y222" t="e">
        <f>VLOOKUP(C222,'[2]Municipalidades más Afectadas ('!$D$2:$D$44,1,FALSE)</f>
        <v>#N/A</v>
      </c>
      <c r="Z222" t="e">
        <f t="shared" si="71"/>
        <v>#N/A</v>
      </c>
    </row>
    <row r="223" spans="1:26">
      <c r="A223" t="str">
        <f t="shared" si="54"/>
        <v>MORAZAN</v>
      </c>
      <c r="B223" s="13" t="s">
        <v>286</v>
      </c>
      <c r="C223" s="12" t="s">
        <v>558</v>
      </c>
      <c r="D223" t="e">
        <f t="shared" si="55"/>
        <v>#N/A</v>
      </c>
      <c r="E223" t="e">
        <f t="shared" si="56"/>
        <v>#N/A</v>
      </c>
      <c r="F223" t="e">
        <f t="shared" si="57"/>
        <v>#N/A</v>
      </c>
      <c r="G223" t="e">
        <f t="shared" si="58"/>
        <v>#N/A</v>
      </c>
      <c r="H223" t="e">
        <f t="shared" si="59"/>
        <v>#N/A</v>
      </c>
      <c r="I223" t="e">
        <f t="shared" si="60"/>
        <v>#N/A</v>
      </c>
      <c r="J223" t="e">
        <f t="shared" si="61"/>
        <v>#N/A</v>
      </c>
      <c r="K223" t="e">
        <f t="shared" si="62"/>
        <v>#N/A</v>
      </c>
      <c r="L223" t="e">
        <f t="shared" si="63"/>
        <v>#N/A</v>
      </c>
      <c r="M223" t="e">
        <f t="shared" si="64"/>
        <v>#N/A</v>
      </c>
      <c r="N223" t="e">
        <f t="shared" si="65"/>
        <v>#N/A</v>
      </c>
      <c r="O223" t="e">
        <f t="shared" si="66"/>
        <v>#N/A</v>
      </c>
      <c r="P223" t="e">
        <f t="shared" si="67"/>
        <v>#N/A</v>
      </c>
      <c r="Q223" t="e">
        <f t="shared" si="68"/>
        <v>#N/A</v>
      </c>
      <c r="R223" t="e">
        <f t="shared" si="69"/>
        <v>#N/A</v>
      </c>
      <c r="S223" t="e">
        <f t="shared" si="70"/>
        <v>#N/A</v>
      </c>
      <c r="T223" t="e">
        <f>VLOOKUP(C223,Codigos!$I$2:$I$213,1,FALSE)</f>
        <v>#N/A</v>
      </c>
      <c r="U223" t="e">
        <f>VLOOKUP(C223,Albergues!B$4:B$75,1,FALSE)</f>
        <v>#N/A</v>
      </c>
      <c r="V223" t="e">
        <f>VLOOKUP(C223,VMVDU!B$3:B$74,1,FALSE)</f>
        <v>#N/A</v>
      </c>
      <c r="W223" t="e">
        <f>VLOOKUP(C223,AsistenciaAlimentaria!B$2:B$43,1,FALSE)</f>
        <v>#N/A</v>
      </c>
      <c r="X223" t="e">
        <f>VLOOKUP(C223,Institituciones!$B$2:$B$27,1,FALSE)</f>
        <v>#N/A</v>
      </c>
      <c r="Y223" t="e">
        <f>VLOOKUP(C223,'[2]Municipalidades más Afectadas ('!$D$2:$D$44,1,FALSE)</f>
        <v>#N/A</v>
      </c>
      <c r="Z223" t="e">
        <f t="shared" si="71"/>
        <v>#N/A</v>
      </c>
    </row>
    <row r="224" spans="1:26">
      <c r="A224" t="str">
        <f t="shared" si="54"/>
        <v>MORAZAN</v>
      </c>
      <c r="B224" s="13" t="s">
        <v>287</v>
      </c>
      <c r="C224" s="12" t="s">
        <v>559</v>
      </c>
      <c r="D224" t="e">
        <f t="shared" si="55"/>
        <v>#N/A</v>
      </c>
      <c r="E224" t="e">
        <f t="shared" si="56"/>
        <v>#N/A</v>
      </c>
      <c r="F224" t="e">
        <f t="shared" si="57"/>
        <v>#N/A</v>
      </c>
      <c r="G224" t="e">
        <f t="shared" si="58"/>
        <v>#N/A</v>
      </c>
      <c r="H224" t="e">
        <f t="shared" si="59"/>
        <v>#N/A</v>
      </c>
      <c r="I224" t="e">
        <f t="shared" si="60"/>
        <v>#N/A</v>
      </c>
      <c r="J224" t="e">
        <f t="shared" si="61"/>
        <v>#N/A</v>
      </c>
      <c r="K224" t="e">
        <f t="shared" si="62"/>
        <v>#N/A</v>
      </c>
      <c r="L224" t="e">
        <f t="shared" si="63"/>
        <v>#N/A</v>
      </c>
      <c r="M224" t="e">
        <f t="shared" si="64"/>
        <v>#N/A</v>
      </c>
      <c r="N224" t="e">
        <f t="shared" si="65"/>
        <v>#N/A</v>
      </c>
      <c r="O224" t="e">
        <f t="shared" si="66"/>
        <v>#N/A</v>
      </c>
      <c r="P224" t="e">
        <f t="shared" si="67"/>
        <v>#N/A</v>
      </c>
      <c r="Q224" t="e">
        <f t="shared" si="68"/>
        <v>#N/A</v>
      </c>
      <c r="R224" t="e">
        <f t="shared" si="69"/>
        <v>#N/A</v>
      </c>
      <c r="S224" t="e">
        <f t="shared" si="70"/>
        <v>#N/A</v>
      </c>
      <c r="T224" t="e">
        <f>VLOOKUP(C224,Codigos!$I$2:$I$213,1,FALSE)</f>
        <v>#N/A</v>
      </c>
      <c r="U224" t="e">
        <f>VLOOKUP(C224,Albergues!B$4:B$75,1,FALSE)</f>
        <v>#N/A</v>
      </c>
      <c r="V224" t="e">
        <f>VLOOKUP(C224,VMVDU!B$3:B$74,1,FALSE)</f>
        <v>#N/A</v>
      </c>
      <c r="W224" t="e">
        <f>VLOOKUP(C224,AsistenciaAlimentaria!B$2:B$43,1,FALSE)</f>
        <v>#N/A</v>
      </c>
      <c r="X224" t="e">
        <f>VLOOKUP(C224,Institituciones!$B$2:$B$27,1,FALSE)</f>
        <v>#N/A</v>
      </c>
      <c r="Y224" t="e">
        <f>VLOOKUP(C224,'[2]Municipalidades más Afectadas ('!$D$2:$D$44,1,FALSE)</f>
        <v>#N/A</v>
      </c>
      <c r="Z224" t="e">
        <f t="shared" si="71"/>
        <v>#N/A</v>
      </c>
    </row>
    <row r="225" spans="1:26">
      <c r="A225" t="str">
        <f t="shared" si="54"/>
        <v>MORAZAN</v>
      </c>
      <c r="B225" s="13" t="s">
        <v>288</v>
      </c>
      <c r="C225" s="12" t="s">
        <v>560</v>
      </c>
      <c r="D225">
        <f t="shared" si="55"/>
        <v>1</v>
      </c>
      <c r="E225">
        <f t="shared" si="56"/>
        <v>6</v>
      </c>
      <c r="F225">
        <f t="shared" si="57"/>
        <v>0</v>
      </c>
      <c r="G225">
        <f t="shared" si="58"/>
        <v>32</v>
      </c>
      <c r="H225">
        <f t="shared" si="59"/>
        <v>32</v>
      </c>
      <c r="I225">
        <f t="shared" si="60"/>
        <v>1</v>
      </c>
      <c r="J225">
        <f t="shared" si="61"/>
        <v>6</v>
      </c>
      <c r="K225">
        <f t="shared" si="62"/>
        <v>0</v>
      </c>
      <c r="L225">
        <f t="shared" si="63"/>
        <v>32</v>
      </c>
      <c r="M225">
        <f t="shared" si="64"/>
        <v>32</v>
      </c>
      <c r="N225" t="e">
        <f t="shared" si="65"/>
        <v>#N/A</v>
      </c>
      <c r="O225" t="e">
        <f t="shared" si="66"/>
        <v>#N/A</v>
      </c>
      <c r="P225" t="e">
        <f t="shared" si="67"/>
        <v>#N/A</v>
      </c>
      <c r="Q225" t="e">
        <f t="shared" si="68"/>
        <v>#N/A</v>
      </c>
      <c r="R225" t="e">
        <f t="shared" si="69"/>
        <v>#N/A</v>
      </c>
      <c r="S225" t="e">
        <f t="shared" si="70"/>
        <v>#N/A</v>
      </c>
      <c r="T225" t="str">
        <f>VLOOKUP(C225,Codigos!$I$2:$I$213,1,FALSE)</f>
        <v>1306</v>
      </c>
      <c r="U225" t="str">
        <f>VLOOKUP(C225,Albergues!B$4:B$75,1,FALSE)</f>
        <v>1306</v>
      </c>
      <c r="V225" t="str">
        <f>VLOOKUP(C225,VMVDU!B$3:B$74,1,FALSE)</f>
        <v>1306</v>
      </c>
      <c r="W225" t="e">
        <f>VLOOKUP(C225,AsistenciaAlimentaria!B$2:B$43,1,FALSE)</f>
        <v>#N/A</v>
      </c>
      <c r="X225" t="e">
        <f>VLOOKUP(C225,Institituciones!$B$2:$B$27,1,FALSE)</f>
        <v>#N/A</v>
      </c>
      <c r="Y225" t="e">
        <f>VLOOKUP(C225,'[2]Municipalidades más Afectadas ('!$D$2:$D$44,1,FALSE)</f>
        <v>#N/A</v>
      </c>
      <c r="Z225">
        <f t="shared" si="71"/>
        <v>0</v>
      </c>
    </row>
    <row r="226" spans="1:26">
      <c r="A226" t="str">
        <f t="shared" si="54"/>
        <v>MORAZAN</v>
      </c>
      <c r="B226" s="13" t="s">
        <v>188</v>
      </c>
      <c r="C226" s="12" t="s">
        <v>561</v>
      </c>
      <c r="D226" t="e">
        <f t="shared" si="55"/>
        <v>#N/A</v>
      </c>
      <c r="E226" t="e">
        <f t="shared" si="56"/>
        <v>#N/A</v>
      </c>
      <c r="F226" t="e">
        <f t="shared" si="57"/>
        <v>#N/A</v>
      </c>
      <c r="G226" t="e">
        <f t="shared" si="58"/>
        <v>#N/A</v>
      </c>
      <c r="H226" t="e">
        <f t="shared" si="59"/>
        <v>#N/A</v>
      </c>
      <c r="I226" t="e">
        <f t="shared" si="60"/>
        <v>#N/A</v>
      </c>
      <c r="J226" t="e">
        <f t="shared" si="61"/>
        <v>#N/A</v>
      </c>
      <c r="K226" t="e">
        <f t="shared" si="62"/>
        <v>#N/A</v>
      </c>
      <c r="L226" t="e">
        <f t="shared" si="63"/>
        <v>#N/A</v>
      </c>
      <c r="M226" t="e">
        <f t="shared" si="64"/>
        <v>#N/A</v>
      </c>
      <c r="N226" t="e">
        <f t="shared" si="65"/>
        <v>#N/A</v>
      </c>
      <c r="O226" t="e">
        <f t="shared" si="66"/>
        <v>#N/A</v>
      </c>
      <c r="P226" t="e">
        <f t="shared" si="67"/>
        <v>#N/A</v>
      </c>
      <c r="Q226" t="e">
        <f t="shared" si="68"/>
        <v>#N/A</v>
      </c>
      <c r="R226" t="e">
        <f t="shared" si="69"/>
        <v>#N/A</v>
      </c>
      <c r="S226" t="e">
        <f t="shared" si="70"/>
        <v>#N/A</v>
      </c>
      <c r="T226" t="e">
        <f>VLOOKUP(C226,Codigos!$I$2:$I$213,1,FALSE)</f>
        <v>#N/A</v>
      </c>
      <c r="U226" t="e">
        <f>VLOOKUP(C226,Albergues!B$4:B$75,1,FALSE)</f>
        <v>#N/A</v>
      </c>
      <c r="V226" t="e">
        <f>VLOOKUP(C226,VMVDU!B$3:B$74,1,FALSE)</f>
        <v>#N/A</v>
      </c>
      <c r="W226" t="e">
        <f>VLOOKUP(C226,AsistenciaAlimentaria!B$2:B$43,1,FALSE)</f>
        <v>#N/A</v>
      </c>
      <c r="X226" t="e">
        <f>VLOOKUP(C226,Institituciones!$B$2:$B$27,1,FALSE)</f>
        <v>#N/A</v>
      </c>
      <c r="Y226" t="e">
        <f>VLOOKUP(C226,'[2]Municipalidades más Afectadas ('!$D$2:$D$44,1,FALSE)</f>
        <v>#N/A</v>
      </c>
      <c r="Z226" t="e">
        <f t="shared" si="71"/>
        <v>#N/A</v>
      </c>
    </row>
    <row r="227" spans="1:26">
      <c r="A227" t="str">
        <f t="shared" si="54"/>
        <v>MORAZAN</v>
      </c>
      <c r="B227" s="13" t="s">
        <v>289</v>
      </c>
      <c r="C227" s="12" t="s">
        <v>562</v>
      </c>
      <c r="D227" t="e">
        <f t="shared" si="55"/>
        <v>#N/A</v>
      </c>
      <c r="E227" t="e">
        <f t="shared" si="56"/>
        <v>#N/A</v>
      </c>
      <c r="F227" t="e">
        <f t="shared" si="57"/>
        <v>#N/A</v>
      </c>
      <c r="G227" t="e">
        <f t="shared" si="58"/>
        <v>#N/A</v>
      </c>
      <c r="H227" t="e">
        <f t="shared" si="59"/>
        <v>#N/A</v>
      </c>
      <c r="I227" t="e">
        <f t="shared" si="60"/>
        <v>#N/A</v>
      </c>
      <c r="J227" t="e">
        <f t="shared" si="61"/>
        <v>#N/A</v>
      </c>
      <c r="K227" t="e">
        <f t="shared" si="62"/>
        <v>#N/A</v>
      </c>
      <c r="L227" t="e">
        <f t="shared" si="63"/>
        <v>#N/A</v>
      </c>
      <c r="M227" t="e">
        <f t="shared" si="64"/>
        <v>#N/A</v>
      </c>
      <c r="N227" t="e">
        <f t="shared" si="65"/>
        <v>#N/A</v>
      </c>
      <c r="O227" t="e">
        <f t="shared" si="66"/>
        <v>#N/A</v>
      </c>
      <c r="P227" t="e">
        <f t="shared" si="67"/>
        <v>#N/A</v>
      </c>
      <c r="Q227" t="e">
        <f t="shared" si="68"/>
        <v>#N/A</v>
      </c>
      <c r="R227" t="e">
        <f t="shared" si="69"/>
        <v>#N/A</v>
      </c>
      <c r="S227" t="e">
        <f t="shared" si="70"/>
        <v>#N/A</v>
      </c>
      <c r="T227" t="e">
        <f>VLOOKUP(C227,Codigos!$I$2:$I$213,1,FALSE)</f>
        <v>#N/A</v>
      </c>
      <c r="U227" t="e">
        <f>VLOOKUP(C227,Albergues!B$4:B$75,1,FALSE)</f>
        <v>#N/A</v>
      </c>
      <c r="V227" t="e">
        <f>VLOOKUP(C227,VMVDU!B$3:B$74,1,FALSE)</f>
        <v>#N/A</v>
      </c>
      <c r="W227" t="e">
        <f>VLOOKUP(C227,AsistenciaAlimentaria!B$2:B$43,1,FALSE)</f>
        <v>#N/A</v>
      </c>
      <c r="X227" t="e">
        <f>VLOOKUP(C227,Institituciones!$B$2:$B$27,1,FALSE)</f>
        <v>#N/A</v>
      </c>
      <c r="Y227" t="e">
        <f>VLOOKUP(C227,'[2]Municipalidades más Afectadas ('!$D$2:$D$44,1,FALSE)</f>
        <v>#N/A</v>
      </c>
      <c r="Z227" t="e">
        <f t="shared" si="71"/>
        <v>#N/A</v>
      </c>
    </row>
    <row r="228" spans="1:26">
      <c r="A228" t="str">
        <f t="shared" si="54"/>
        <v>MORAZAN</v>
      </c>
      <c r="B228" s="13" t="s">
        <v>290</v>
      </c>
      <c r="C228" s="12" t="s">
        <v>563</v>
      </c>
      <c r="D228" t="e">
        <f t="shared" si="55"/>
        <v>#N/A</v>
      </c>
      <c r="E228" t="e">
        <f t="shared" si="56"/>
        <v>#N/A</v>
      </c>
      <c r="F228" t="e">
        <f t="shared" si="57"/>
        <v>#N/A</v>
      </c>
      <c r="G228" t="e">
        <f t="shared" si="58"/>
        <v>#N/A</v>
      </c>
      <c r="H228" t="e">
        <f t="shared" si="59"/>
        <v>#N/A</v>
      </c>
      <c r="I228" t="e">
        <f t="shared" si="60"/>
        <v>#N/A</v>
      </c>
      <c r="J228" t="e">
        <f t="shared" si="61"/>
        <v>#N/A</v>
      </c>
      <c r="K228" t="e">
        <f t="shared" si="62"/>
        <v>#N/A</v>
      </c>
      <c r="L228" t="e">
        <f t="shared" si="63"/>
        <v>#N/A</v>
      </c>
      <c r="M228" t="e">
        <f t="shared" si="64"/>
        <v>#N/A</v>
      </c>
      <c r="N228" t="e">
        <f t="shared" si="65"/>
        <v>#N/A</v>
      </c>
      <c r="O228" t="e">
        <f t="shared" si="66"/>
        <v>#N/A</v>
      </c>
      <c r="P228" t="e">
        <f t="shared" si="67"/>
        <v>#N/A</v>
      </c>
      <c r="Q228" t="e">
        <f t="shared" si="68"/>
        <v>#N/A</v>
      </c>
      <c r="R228" t="e">
        <f t="shared" si="69"/>
        <v>#N/A</v>
      </c>
      <c r="S228" t="e">
        <f t="shared" si="70"/>
        <v>#N/A</v>
      </c>
      <c r="T228" t="e">
        <f>VLOOKUP(C228,Codigos!$I$2:$I$213,1,FALSE)</f>
        <v>#N/A</v>
      </c>
      <c r="U228" t="e">
        <f>VLOOKUP(C228,Albergues!B$4:B$75,1,FALSE)</f>
        <v>#N/A</v>
      </c>
      <c r="V228" t="e">
        <f>VLOOKUP(C228,VMVDU!B$3:B$74,1,FALSE)</f>
        <v>#N/A</v>
      </c>
      <c r="W228" t="e">
        <f>VLOOKUP(C228,AsistenciaAlimentaria!B$2:B$43,1,FALSE)</f>
        <v>#N/A</v>
      </c>
      <c r="X228" t="e">
        <f>VLOOKUP(C228,Institituciones!$B$2:$B$27,1,FALSE)</f>
        <v>#N/A</v>
      </c>
      <c r="Y228" t="e">
        <f>VLOOKUP(C228,'[2]Municipalidades más Afectadas ('!$D$2:$D$44,1,FALSE)</f>
        <v>#N/A</v>
      </c>
      <c r="Z228" t="e">
        <f t="shared" si="71"/>
        <v>#N/A</v>
      </c>
    </row>
    <row r="229" spans="1:26">
      <c r="A229" t="str">
        <f t="shared" si="54"/>
        <v>MORAZAN</v>
      </c>
      <c r="B229" s="13" t="s">
        <v>291</v>
      </c>
      <c r="C229" s="12" t="s">
        <v>564</v>
      </c>
      <c r="D229" t="e">
        <f t="shared" si="55"/>
        <v>#N/A</v>
      </c>
      <c r="E229" t="e">
        <f t="shared" si="56"/>
        <v>#N/A</v>
      </c>
      <c r="F229" t="e">
        <f t="shared" si="57"/>
        <v>#N/A</v>
      </c>
      <c r="G229" t="e">
        <f t="shared" si="58"/>
        <v>#N/A</v>
      </c>
      <c r="H229" t="e">
        <f t="shared" si="59"/>
        <v>#N/A</v>
      </c>
      <c r="I229" t="e">
        <f t="shared" si="60"/>
        <v>#N/A</v>
      </c>
      <c r="J229" t="e">
        <f t="shared" si="61"/>
        <v>#N/A</v>
      </c>
      <c r="K229" t="e">
        <f t="shared" si="62"/>
        <v>#N/A</v>
      </c>
      <c r="L229" t="e">
        <f t="shared" si="63"/>
        <v>#N/A</v>
      </c>
      <c r="M229" t="e">
        <f t="shared" si="64"/>
        <v>#N/A</v>
      </c>
      <c r="N229" t="e">
        <f t="shared" si="65"/>
        <v>#N/A</v>
      </c>
      <c r="O229" t="e">
        <f t="shared" si="66"/>
        <v>#N/A</v>
      </c>
      <c r="P229" t="e">
        <f t="shared" si="67"/>
        <v>#N/A</v>
      </c>
      <c r="Q229" t="e">
        <f t="shared" si="68"/>
        <v>#N/A</v>
      </c>
      <c r="R229" t="e">
        <f t="shared" si="69"/>
        <v>#N/A</v>
      </c>
      <c r="S229" t="e">
        <f t="shared" si="70"/>
        <v>#N/A</v>
      </c>
      <c r="T229" t="e">
        <f>VLOOKUP(C229,Codigos!$I$2:$I$213,1,FALSE)</f>
        <v>#N/A</v>
      </c>
      <c r="U229" t="e">
        <f>VLOOKUP(C229,Albergues!B$4:B$75,1,FALSE)</f>
        <v>#N/A</v>
      </c>
      <c r="V229" t="e">
        <f>VLOOKUP(C229,VMVDU!B$3:B$74,1,FALSE)</f>
        <v>#N/A</v>
      </c>
      <c r="W229" t="e">
        <f>VLOOKUP(C229,AsistenciaAlimentaria!B$2:B$43,1,FALSE)</f>
        <v>#N/A</v>
      </c>
      <c r="X229" t="e">
        <f>VLOOKUP(C229,Institituciones!$B$2:$B$27,1,FALSE)</f>
        <v>#N/A</v>
      </c>
      <c r="Y229" t="e">
        <f>VLOOKUP(C229,'[2]Municipalidades más Afectadas ('!$D$2:$D$44,1,FALSE)</f>
        <v>#N/A</v>
      </c>
      <c r="Z229" t="e">
        <f t="shared" si="71"/>
        <v>#N/A</v>
      </c>
    </row>
    <row r="230" spans="1:26">
      <c r="A230" t="str">
        <f t="shared" si="54"/>
        <v>MORAZAN</v>
      </c>
      <c r="B230" s="13" t="s">
        <v>292</v>
      </c>
      <c r="C230" s="12" t="s">
        <v>565</v>
      </c>
      <c r="D230" t="e">
        <f t="shared" si="55"/>
        <v>#N/A</v>
      </c>
      <c r="E230" t="e">
        <f t="shared" si="56"/>
        <v>#N/A</v>
      </c>
      <c r="F230" t="e">
        <f t="shared" si="57"/>
        <v>#N/A</v>
      </c>
      <c r="G230" t="e">
        <f t="shared" si="58"/>
        <v>#N/A</v>
      </c>
      <c r="H230" t="e">
        <f t="shared" si="59"/>
        <v>#N/A</v>
      </c>
      <c r="I230" t="e">
        <f t="shared" si="60"/>
        <v>#N/A</v>
      </c>
      <c r="J230" t="e">
        <f t="shared" si="61"/>
        <v>#N/A</v>
      </c>
      <c r="K230" t="e">
        <f t="shared" si="62"/>
        <v>#N/A</v>
      </c>
      <c r="L230" t="e">
        <f t="shared" si="63"/>
        <v>#N/A</v>
      </c>
      <c r="M230" t="e">
        <f t="shared" si="64"/>
        <v>#N/A</v>
      </c>
      <c r="N230" t="e">
        <f t="shared" si="65"/>
        <v>#N/A</v>
      </c>
      <c r="O230" t="e">
        <f t="shared" si="66"/>
        <v>#N/A</v>
      </c>
      <c r="P230" t="e">
        <f t="shared" si="67"/>
        <v>#N/A</v>
      </c>
      <c r="Q230" t="e">
        <f t="shared" si="68"/>
        <v>#N/A</v>
      </c>
      <c r="R230" t="e">
        <f t="shared" si="69"/>
        <v>#N/A</v>
      </c>
      <c r="S230" t="e">
        <f t="shared" si="70"/>
        <v>#N/A</v>
      </c>
      <c r="T230" t="e">
        <f>VLOOKUP(C230,Codigos!$I$2:$I$213,1,FALSE)</f>
        <v>#N/A</v>
      </c>
      <c r="U230" t="e">
        <f>VLOOKUP(C230,Albergues!B$4:B$75,1,FALSE)</f>
        <v>#N/A</v>
      </c>
      <c r="V230" t="e">
        <f>VLOOKUP(C230,VMVDU!B$3:B$74,1,FALSE)</f>
        <v>#N/A</v>
      </c>
      <c r="W230" t="e">
        <f>VLOOKUP(C230,AsistenciaAlimentaria!B$2:B$43,1,FALSE)</f>
        <v>#N/A</v>
      </c>
      <c r="X230" t="e">
        <f>VLOOKUP(C230,Institituciones!$B$2:$B$27,1,FALSE)</f>
        <v>#N/A</v>
      </c>
      <c r="Y230" t="e">
        <f>VLOOKUP(C230,'[2]Municipalidades más Afectadas ('!$D$2:$D$44,1,FALSE)</f>
        <v>#N/A</v>
      </c>
      <c r="Z230" t="e">
        <f t="shared" si="71"/>
        <v>#N/A</v>
      </c>
    </row>
    <row r="231" spans="1:26">
      <c r="A231" t="str">
        <f t="shared" si="54"/>
        <v>MORAZAN</v>
      </c>
      <c r="B231" s="13" t="s">
        <v>293</v>
      </c>
      <c r="C231" s="12" t="s">
        <v>566</v>
      </c>
      <c r="D231" t="e">
        <f t="shared" si="55"/>
        <v>#N/A</v>
      </c>
      <c r="E231" t="e">
        <f t="shared" si="56"/>
        <v>#N/A</v>
      </c>
      <c r="F231" t="e">
        <f t="shared" si="57"/>
        <v>#N/A</v>
      </c>
      <c r="G231" t="e">
        <f t="shared" si="58"/>
        <v>#N/A</v>
      </c>
      <c r="H231" t="e">
        <f t="shared" si="59"/>
        <v>#N/A</v>
      </c>
      <c r="I231" t="e">
        <f t="shared" si="60"/>
        <v>#N/A</v>
      </c>
      <c r="J231" t="e">
        <f t="shared" si="61"/>
        <v>#N/A</v>
      </c>
      <c r="K231" t="e">
        <f t="shared" si="62"/>
        <v>#N/A</v>
      </c>
      <c r="L231" t="e">
        <f t="shared" si="63"/>
        <v>#N/A</v>
      </c>
      <c r="M231" t="e">
        <f t="shared" si="64"/>
        <v>#N/A</v>
      </c>
      <c r="N231" t="e">
        <f t="shared" si="65"/>
        <v>#N/A</v>
      </c>
      <c r="O231" t="e">
        <f t="shared" si="66"/>
        <v>#N/A</v>
      </c>
      <c r="P231" t="e">
        <f t="shared" si="67"/>
        <v>#N/A</v>
      </c>
      <c r="Q231" t="e">
        <f t="shared" si="68"/>
        <v>#N/A</v>
      </c>
      <c r="R231" t="e">
        <f t="shared" si="69"/>
        <v>#N/A</v>
      </c>
      <c r="S231" t="e">
        <f t="shared" si="70"/>
        <v>#N/A</v>
      </c>
      <c r="T231" t="e">
        <f>VLOOKUP(C231,Codigos!$I$2:$I$213,1,FALSE)</f>
        <v>#N/A</v>
      </c>
      <c r="U231" t="e">
        <f>VLOOKUP(C231,Albergues!B$4:B$75,1,FALSE)</f>
        <v>#N/A</v>
      </c>
      <c r="V231" t="e">
        <f>VLOOKUP(C231,VMVDU!B$3:B$74,1,FALSE)</f>
        <v>#N/A</v>
      </c>
      <c r="W231" t="e">
        <f>VLOOKUP(C231,AsistenciaAlimentaria!B$2:B$43,1,FALSE)</f>
        <v>#N/A</v>
      </c>
      <c r="X231" t="e">
        <f>VLOOKUP(C231,Institituciones!$B$2:$B$27,1,FALSE)</f>
        <v>#N/A</v>
      </c>
      <c r="Y231" t="e">
        <f>VLOOKUP(C231,'[2]Municipalidades más Afectadas ('!$D$2:$D$44,1,FALSE)</f>
        <v>#N/A</v>
      </c>
      <c r="Z231" t="e">
        <f t="shared" si="71"/>
        <v>#N/A</v>
      </c>
    </row>
    <row r="232" spans="1:26">
      <c r="A232" t="str">
        <f t="shared" si="54"/>
        <v>MORAZAN</v>
      </c>
      <c r="B232" s="13" t="s">
        <v>294</v>
      </c>
      <c r="C232" s="12" t="s">
        <v>567</v>
      </c>
      <c r="D232" t="e">
        <f t="shared" si="55"/>
        <v>#N/A</v>
      </c>
      <c r="E232" t="e">
        <f t="shared" si="56"/>
        <v>#N/A</v>
      </c>
      <c r="F232" t="e">
        <f t="shared" si="57"/>
        <v>#N/A</v>
      </c>
      <c r="G232" t="e">
        <f t="shared" si="58"/>
        <v>#N/A</v>
      </c>
      <c r="H232" t="e">
        <f t="shared" si="59"/>
        <v>#N/A</v>
      </c>
      <c r="I232" t="e">
        <f t="shared" si="60"/>
        <v>#N/A</v>
      </c>
      <c r="J232" t="e">
        <f t="shared" si="61"/>
        <v>#N/A</v>
      </c>
      <c r="K232" t="e">
        <f t="shared" si="62"/>
        <v>#N/A</v>
      </c>
      <c r="L232" t="e">
        <f t="shared" si="63"/>
        <v>#N/A</v>
      </c>
      <c r="M232" t="e">
        <f t="shared" si="64"/>
        <v>#N/A</v>
      </c>
      <c r="N232" t="e">
        <f t="shared" si="65"/>
        <v>#N/A</v>
      </c>
      <c r="O232" t="e">
        <f t="shared" si="66"/>
        <v>#N/A</v>
      </c>
      <c r="P232" t="e">
        <f t="shared" si="67"/>
        <v>#N/A</v>
      </c>
      <c r="Q232" t="e">
        <f t="shared" si="68"/>
        <v>#N/A</v>
      </c>
      <c r="R232" t="e">
        <f t="shared" si="69"/>
        <v>#N/A</v>
      </c>
      <c r="S232" t="e">
        <f t="shared" si="70"/>
        <v>#N/A</v>
      </c>
      <c r="T232" t="e">
        <f>VLOOKUP(C232,Codigos!$I$2:$I$213,1,FALSE)</f>
        <v>#N/A</v>
      </c>
      <c r="U232" t="e">
        <f>VLOOKUP(C232,Albergues!B$4:B$75,1,FALSE)</f>
        <v>#N/A</v>
      </c>
      <c r="V232" t="e">
        <f>VLOOKUP(C232,VMVDU!B$3:B$74,1,FALSE)</f>
        <v>#N/A</v>
      </c>
      <c r="W232" t="e">
        <f>VLOOKUP(C232,AsistenciaAlimentaria!B$2:B$43,1,FALSE)</f>
        <v>#N/A</v>
      </c>
      <c r="X232" t="e">
        <f>VLOOKUP(C232,Institituciones!$B$2:$B$27,1,FALSE)</f>
        <v>#N/A</v>
      </c>
      <c r="Y232" t="e">
        <f>VLOOKUP(C232,'[2]Municipalidades más Afectadas ('!$D$2:$D$44,1,FALSE)</f>
        <v>#N/A</v>
      </c>
      <c r="Z232" t="e">
        <f t="shared" si="71"/>
        <v>#N/A</v>
      </c>
    </row>
    <row r="233" spans="1:26">
      <c r="A233" t="str">
        <f t="shared" si="54"/>
        <v>MORAZAN</v>
      </c>
      <c r="B233" s="13" t="s">
        <v>295</v>
      </c>
      <c r="C233" s="12" t="s">
        <v>568</v>
      </c>
      <c r="D233" t="e">
        <f t="shared" si="55"/>
        <v>#N/A</v>
      </c>
      <c r="E233" t="e">
        <f t="shared" si="56"/>
        <v>#N/A</v>
      </c>
      <c r="F233" t="e">
        <f t="shared" si="57"/>
        <v>#N/A</v>
      </c>
      <c r="G233" t="e">
        <f t="shared" si="58"/>
        <v>#N/A</v>
      </c>
      <c r="H233" t="e">
        <f t="shared" si="59"/>
        <v>#N/A</v>
      </c>
      <c r="I233" t="e">
        <f t="shared" si="60"/>
        <v>#N/A</v>
      </c>
      <c r="J233" t="e">
        <f t="shared" si="61"/>
        <v>#N/A</v>
      </c>
      <c r="K233" t="e">
        <f t="shared" si="62"/>
        <v>#N/A</v>
      </c>
      <c r="L233" t="e">
        <f t="shared" si="63"/>
        <v>#N/A</v>
      </c>
      <c r="M233" t="e">
        <f t="shared" si="64"/>
        <v>#N/A</v>
      </c>
      <c r="N233" t="e">
        <f t="shared" si="65"/>
        <v>#N/A</v>
      </c>
      <c r="O233" t="e">
        <f t="shared" si="66"/>
        <v>#N/A</v>
      </c>
      <c r="P233" t="e">
        <f t="shared" si="67"/>
        <v>#N/A</v>
      </c>
      <c r="Q233" t="e">
        <f t="shared" si="68"/>
        <v>#N/A</v>
      </c>
      <c r="R233" t="e">
        <f t="shared" si="69"/>
        <v>#N/A</v>
      </c>
      <c r="S233" t="e">
        <f t="shared" si="70"/>
        <v>#N/A</v>
      </c>
      <c r="T233" t="e">
        <f>VLOOKUP(C233,Codigos!$I$2:$I$213,1,FALSE)</f>
        <v>#N/A</v>
      </c>
      <c r="U233" t="e">
        <f>VLOOKUP(C233,Albergues!B$4:B$75,1,FALSE)</f>
        <v>#N/A</v>
      </c>
      <c r="V233" t="e">
        <f>VLOOKUP(C233,VMVDU!B$3:B$74,1,FALSE)</f>
        <v>#N/A</v>
      </c>
      <c r="W233" t="e">
        <f>VLOOKUP(C233,AsistenciaAlimentaria!B$2:B$43,1,FALSE)</f>
        <v>#N/A</v>
      </c>
      <c r="X233" t="e">
        <f>VLOOKUP(C233,Institituciones!$B$2:$B$27,1,FALSE)</f>
        <v>#N/A</v>
      </c>
      <c r="Y233" t="e">
        <f>VLOOKUP(C233,'[2]Municipalidades más Afectadas ('!$D$2:$D$44,1,FALSE)</f>
        <v>#N/A</v>
      </c>
      <c r="Z233" t="e">
        <f t="shared" si="71"/>
        <v>#N/A</v>
      </c>
    </row>
    <row r="234" spans="1:26">
      <c r="A234" t="str">
        <f t="shared" si="54"/>
        <v>MORAZAN</v>
      </c>
      <c r="B234" s="13" t="s">
        <v>296</v>
      </c>
      <c r="C234" s="12" t="s">
        <v>569</v>
      </c>
      <c r="D234" t="e">
        <f t="shared" si="55"/>
        <v>#N/A</v>
      </c>
      <c r="E234" t="e">
        <f t="shared" si="56"/>
        <v>#N/A</v>
      </c>
      <c r="F234" t="e">
        <f t="shared" si="57"/>
        <v>#N/A</v>
      </c>
      <c r="G234" t="e">
        <f t="shared" si="58"/>
        <v>#N/A</v>
      </c>
      <c r="H234" t="e">
        <f t="shared" si="59"/>
        <v>#N/A</v>
      </c>
      <c r="I234" t="e">
        <f t="shared" si="60"/>
        <v>#N/A</v>
      </c>
      <c r="J234" t="e">
        <f t="shared" si="61"/>
        <v>#N/A</v>
      </c>
      <c r="K234" t="e">
        <f t="shared" si="62"/>
        <v>#N/A</v>
      </c>
      <c r="L234" t="e">
        <f t="shared" si="63"/>
        <v>#N/A</v>
      </c>
      <c r="M234" t="e">
        <f t="shared" si="64"/>
        <v>#N/A</v>
      </c>
      <c r="N234" t="e">
        <f t="shared" si="65"/>
        <v>#N/A</v>
      </c>
      <c r="O234" t="e">
        <f t="shared" si="66"/>
        <v>#N/A</v>
      </c>
      <c r="P234" t="e">
        <f t="shared" si="67"/>
        <v>#N/A</v>
      </c>
      <c r="Q234" t="e">
        <f t="shared" si="68"/>
        <v>#N/A</v>
      </c>
      <c r="R234" t="e">
        <f t="shared" si="69"/>
        <v>#N/A</v>
      </c>
      <c r="S234" t="e">
        <f t="shared" si="70"/>
        <v>#N/A</v>
      </c>
      <c r="T234" t="e">
        <f>VLOOKUP(C234,Codigos!$I$2:$I$213,1,FALSE)</f>
        <v>#N/A</v>
      </c>
      <c r="U234" t="e">
        <f>VLOOKUP(C234,Albergues!B$4:B$75,1,FALSE)</f>
        <v>#N/A</v>
      </c>
      <c r="V234" t="e">
        <f>VLOOKUP(C234,VMVDU!B$3:B$74,1,FALSE)</f>
        <v>#N/A</v>
      </c>
      <c r="W234" t="e">
        <f>VLOOKUP(C234,AsistenciaAlimentaria!B$2:B$43,1,FALSE)</f>
        <v>#N/A</v>
      </c>
      <c r="X234" t="e">
        <f>VLOOKUP(C234,Institituciones!$B$2:$B$27,1,FALSE)</f>
        <v>#N/A</v>
      </c>
      <c r="Y234" t="e">
        <f>VLOOKUP(C234,'[2]Municipalidades más Afectadas ('!$D$2:$D$44,1,FALSE)</f>
        <v>#N/A</v>
      </c>
      <c r="Z234" t="e">
        <f t="shared" si="71"/>
        <v>#N/A</v>
      </c>
    </row>
    <row r="235" spans="1:26">
      <c r="A235" t="str">
        <f t="shared" si="54"/>
        <v>MORAZAN</v>
      </c>
      <c r="B235" s="13" t="s">
        <v>297</v>
      </c>
      <c r="C235" s="12" t="s">
        <v>570</v>
      </c>
      <c r="D235" t="e">
        <f t="shared" si="55"/>
        <v>#N/A</v>
      </c>
      <c r="E235" t="e">
        <f t="shared" si="56"/>
        <v>#N/A</v>
      </c>
      <c r="F235" t="e">
        <f t="shared" si="57"/>
        <v>#N/A</v>
      </c>
      <c r="G235" t="e">
        <f t="shared" si="58"/>
        <v>#N/A</v>
      </c>
      <c r="H235" t="e">
        <f t="shared" si="59"/>
        <v>#N/A</v>
      </c>
      <c r="I235" t="e">
        <f t="shared" si="60"/>
        <v>#N/A</v>
      </c>
      <c r="J235" t="e">
        <f t="shared" si="61"/>
        <v>#N/A</v>
      </c>
      <c r="K235" t="e">
        <f t="shared" si="62"/>
        <v>#N/A</v>
      </c>
      <c r="L235" t="e">
        <f t="shared" si="63"/>
        <v>#N/A</v>
      </c>
      <c r="M235" t="e">
        <f t="shared" si="64"/>
        <v>#N/A</v>
      </c>
      <c r="N235" t="e">
        <f t="shared" si="65"/>
        <v>#N/A</v>
      </c>
      <c r="O235" t="e">
        <f t="shared" si="66"/>
        <v>#N/A</v>
      </c>
      <c r="P235" t="e">
        <f t="shared" si="67"/>
        <v>#N/A</v>
      </c>
      <c r="Q235" t="e">
        <f t="shared" si="68"/>
        <v>#N/A</v>
      </c>
      <c r="R235" t="e">
        <f t="shared" si="69"/>
        <v>#N/A</v>
      </c>
      <c r="S235" t="e">
        <f t="shared" si="70"/>
        <v>#N/A</v>
      </c>
      <c r="T235" t="e">
        <f>VLOOKUP(C235,Codigos!$I$2:$I$213,1,FALSE)</f>
        <v>#N/A</v>
      </c>
      <c r="U235" t="e">
        <f>VLOOKUP(C235,Albergues!B$4:B$75,1,FALSE)</f>
        <v>#N/A</v>
      </c>
      <c r="V235" t="e">
        <f>VLOOKUP(C235,VMVDU!B$3:B$74,1,FALSE)</f>
        <v>#N/A</v>
      </c>
      <c r="W235" t="e">
        <f>VLOOKUP(C235,AsistenciaAlimentaria!B$2:B$43,1,FALSE)</f>
        <v>#N/A</v>
      </c>
      <c r="X235" t="e">
        <f>VLOOKUP(C235,Institituciones!$B$2:$B$27,1,FALSE)</f>
        <v>#N/A</v>
      </c>
      <c r="Y235" t="e">
        <f>VLOOKUP(C235,'[2]Municipalidades más Afectadas ('!$D$2:$D$44,1,FALSE)</f>
        <v>#N/A</v>
      </c>
      <c r="Z235" t="e">
        <f t="shared" si="71"/>
        <v>#N/A</v>
      </c>
    </row>
    <row r="236" spans="1:26">
      <c r="A236" t="str">
        <f t="shared" si="54"/>
        <v>MORAZAN</v>
      </c>
      <c r="B236" s="13" t="s">
        <v>298</v>
      </c>
      <c r="C236" s="12" t="s">
        <v>571</v>
      </c>
      <c r="D236" t="e">
        <f t="shared" si="55"/>
        <v>#N/A</v>
      </c>
      <c r="E236" t="e">
        <f t="shared" si="56"/>
        <v>#N/A</v>
      </c>
      <c r="F236" t="e">
        <f t="shared" si="57"/>
        <v>#N/A</v>
      </c>
      <c r="G236" t="e">
        <f t="shared" si="58"/>
        <v>#N/A</v>
      </c>
      <c r="H236" t="e">
        <f t="shared" si="59"/>
        <v>#N/A</v>
      </c>
      <c r="I236" t="e">
        <f t="shared" si="60"/>
        <v>#N/A</v>
      </c>
      <c r="J236" t="e">
        <f t="shared" si="61"/>
        <v>#N/A</v>
      </c>
      <c r="K236" t="e">
        <f t="shared" si="62"/>
        <v>#N/A</v>
      </c>
      <c r="L236" t="e">
        <f t="shared" si="63"/>
        <v>#N/A</v>
      </c>
      <c r="M236" t="e">
        <f t="shared" si="64"/>
        <v>#N/A</v>
      </c>
      <c r="N236" t="e">
        <f t="shared" si="65"/>
        <v>#N/A</v>
      </c>
      <c r="O236" t="e">
        <f t="shared" si="66"/>
        <v>#N/A</v>
      </c>
      <c r="P236" t="e">
        <f t="shared" si="67"/>
        <v>#N/A</v>
      </c>
      <c r="Q236" t="e">
        <f t="shared" si="68"/>
        <v>#N/A</v>
      </c>
      <c r="R236" t="e">
        <f t="shared" si="69"/>
        <v>#N/A</v>
      </c>
      <c r="S236" t="e">
        <f t="shared" si="70"/>
        <v>#N/A</v>
      </c>
      <c r="T236" t="e">
        <f>VLOOKUP(C236,Codigos!$I$2:$I$213,1,FALSE)</f>
        <v>#N/A</v>
      </c>
      <c r="U236" t="e">
        <f>VLOOKUP(C236,Albergues!B$4:B$75,1,FALSE)</f>
        <v>#N/A</v>
      </c>
      <c r="V236" t="e">
        <f>VLOOKUP(C236,VMVDU!B$3:B$74,1,FALSE)</f>
        <v>#N/A</v>
      </c>
      <c r="W236" t="e">
        <f>VLOOKUP(C236,AsistenciaAlimentaria!B$2:B$43,1,FALSE)</f>
        <v>#N/A</v>
      </c>
      <c r="X236" t="e">
        <f>VLOOKUP(C236,Institituciones!$B$2:$B$27,1,FALSE)</f>
        <v>#N/A</v>
      </c>
      <c r="Y236" t="e">
        <f>VLOOKUP(C236,'[2]Municipalidades más Afectadas ('!$D$2:$D$44,1,FALSE)</f>
        <v>#N/A</v>
      </c>
      <c r="Z236" t="e">
        <f t="shared" si="71"/>
        <v>#N/A</v>
      </c>
    </row>
    <row r="237" spans="1:26">
      <c r="A237" t="str">
        <f t="shared" si="54"/>
        <v>MORAZAN</v>
      </c>
      <c r="B237" s="13" t="s">
        <v>134</v>
      </c>
      <c r="C237" s="12" t="s">
        <v>572</v>
      </c>
      <c r="D237" t="e">
        <f t="shared" si="55"/>
        <v>#N/A</v>
      </c>
      <c r="E237" t="e">
        <f t="shared" si="56"/>
        <v>#N/A</v>
      </c>
      <c r="F237" t="e">
        <f t="shared" si="57"/>
        <v>#N/A</v>
      </c>
      <c r="G237" t="e">
        <f t="shared" si="58"/>
        <v>#N/A</v>
      </c>
      <c r="H237" t="e">
        <f t="shared" si="59"/>
        <v>#N/A</v>
      </c>
      <c r="I237" t="e">
        <f t="shared" si="60"/>
        <v>#N/A</v>
      </c>
      <c r="J237" t="e">
        <f t="shared" si="61"/>
        <v>#N/A</v>
      </c>
      <c r="K237" t="e">
        <f t="shared" si="62"/>
        <v>#N/A</v>
      </c>
      <c r="L237" t="e">
        <f t="shared" si="63"/>
        <v>#N/A</v>
      </c>
      <c r="M237" t="e">
        <f t="shared" si="64"/>
        <v>#N/A</v>
      </c>
      <c r="N237" t="e">
        <f t="shared" si="65"/>
        <v>#N/A</v>
      </c>
      <c r="O237" t="e">
        <f t="shared" si="66"/>
        <v>#N/A</v>
      </c>
      <c r="P237" t="e">
        <f t="shared" si="67"/>
        <v>#N/A</v>
      </c>
      <c r="Q237" t="e">
        <f t="shared" si="68"/>
        <v>#N/A</v>
      </c>
      <c r="R237" t="e">
        <f t="shared" si="69"/>
        <v>#N/A</v>
      </c>
      <c r="S237" t="e">
        <f t="shared" si="70"/>
        <v>#N/A</v>
      </c>
      <c r="T237" t="e">
        <f>VLOOKUP(C237,Codigos!$I$2:$I$213,1,FALSE)</f>
        <v>#N/A</v>
      </c>
      <c r="U237" t="e">
        <f>VLOOKUP(C237,Albergues!B$4:B$75,1,FALSE)</f>
        <v>#N/A</v>
      </c>
      <c r="V237" t="e">
        <f>VLOOKUP(C237,VMVDU!B$3:B$74,1,FALSE)</f>
        <v>#N/A</v>
      </c>
      <c r="W237" t="e">
        <f>VLOOKUP(C237,AsistenciaAlimentaria!B$2:B$43,1,FALSE)</f>
        <v>#N/A</v>
      </c>
      <c r="X237" t="e">
        <f>VLOOKUP(C237,Institituciones!$B$2:$B$27,1,FALSE)</f>
        <v>#N/A</v>
      </c>
      <c r="Y237" t="e">
        <f>VLOOKUP(C237,'[2]Municipalidades más Afectadas ('!$D$2:$D$44,1,FALSE)</f>
        <v>#N/A</v>
      </c>
      <c r="Z237" t="e">
        <f t="shared" si="71"/>
        <v>#N/A</v>
      </c>
    </row>
    <row r="238" spans="1:26">
      <c r="A238" t="str">
        <f t="shared" si="54"/>
        <v>MORAZAN</v>
      </c>
      <c r="B238" s="13" t="s">
        <v>299</v>
      </c>
      <c r="C238" s="12" t="s">
        <v>573</v>
      </c>
      <c r="D238" t="e">
        <f t="shared" si="55"/>
        <v>#N/A</v>
      </c>
      <c r="E238" t="e">
        <f t="shared" si="56"/>
        <v>#N/A</v>
      </c>
      <c r="F238" t="e">
        <f t="shared" si="57"/>
        <v>#N/A</v>
      </c>
      <c r="G238" t="e">
        <f t="shared" si="58"/>
        <v>#N/A</v>
      </c>
      <c r="H238" t="e">
        <f t="shared" si="59"/>
        <v>#N/A</v>
      </c>
      <c r="I238" t="e">
        <f t="shared" si="60"/>
        <v>#N/A</v>
      </c>
      <c r="J238" t="e">
        <f t="shared" si="61"/>
        <v>#N/A</v>
      </c>
      <c r="K238" t="e">
        <f t="shared" si="62"/>
        <v>#N/A</v>
      </c>
      <c r="L238" t="e">
        <f t="shared" si="63"/>
        <v>#N/A</v>
      </c>
      <c r="M238" t="e">
        <f t="shared" si="64"/>
        <v>#N/A</v>
      </c>
      <c r="N238" t="e">
        <f t="shared" si="65"/>
        <v>#N/A</v>
      </c>
      <c r="O238" t="e">
        <f t="shared" si="66"/>
        <v>#N/A</v>
      </c>
      <c r="P238" t="e">
        <f t="shared" si="67"/>
        <v>#N/A</v>
      </c>
      <c r="Q238" t="e">
        <f t="shared" si="68"/>
        <v>#N/A</v>
      </c>
      <c r="R238" t="e">
        <f t="shared" si="69"/>
        <v>#N/A</v>
      </c>
      <c r="S238" t="e">
        <f t="shared" si="70"/>
        <v>#N/A</v>
      </c>
      <c r="T238" t="e">
        <f>VLOOKUP(C238,Codigos!$I$2:$I$213,1,FALSE)</f>
        <v>#N/A</v>
      </c>
      <c r="U238" t="e">
        <f>VLOOKUP(C238,Albergues!B$4:B$75,1,FALSE)</f>
        <v>#N/A</v>
      </c>
      <c r="V238" t="e">
        <f>VLOOKUP(C238,VMVDU!B$3:B$74,1,FALSE)</f>
        <v>#N/A</v>
      </c>
      <c r="W238" t="e">
        <f>VLOOKUP(C238,AsistenciaAlimentaria!B$2:B$43,1,FALSE)</f>
        <v>#N/A</v>
      </c>
      <c r="X238" t="e">
        <f>VLOOKUP(C238,Institituciones!$B$2:$B$27,1,FALSE)</f>
        <v>#N/A</v>
      </c>
      <c r="Y238" t="e">
        <f>VLOOKUP(C238,'[2]Municipalidades más Afectadas ('!$D$2:$D$44,1,FALSE)</f>
        <v>#N/A</v>
      </c>
      <c r="Z238" t="e">
        <f t="shared" si="71"/>
        <v>#N/A</v>
      </c>
    </row>
    <row r="239" spans="1:26">
      <c r="A239" t="str">
        <f t="shared" si="54"/>
        <v>MORAZAN</v>
      </c>
      <c r="B239" s="13" t="s">
        <v>226</v>
      </c>
      <c r="C239" s="12" t="s">
        <v>574</v>
      </c>
      <c r="D239" t="e">
        <f t="shared" si="55"/>
        <v>#N/A</v>
      </c>
      <c r="E239" t="e">
        <f t="shared" si="56"/>
        <v>#N/A</v>
      </c>
      <c r="F239" t="e">
        <f t="shared" si="57"/>
        <v>#N/A</v>
      </c>
      <c r="G239" t="e">
        <f t="shared" si="58"/>
        <v>#N/A</v>
      </c>
      <c r="H239" t="e">
        <f t="shared" si="59"/>
        <v>#N/A</v>
      </c>
      <c r="I239" t="e">
        <f t="shared" si="60"/>
        <v>#N/A</v>
      </c>
      <c r="J239" t="e">
        <f t="shared" si="61"/>
        <v>#N/A</v>
      </c>
      <c r="K239" t="e">
        <f t="shared" si="62"/>
        <v>#N/A</v>
      </c>
      <c r="L239" t="e">
        <f t="shared" si="63"/>
        <v>#N/A</v>
      </c>
      <c r="M239" t="e">
        <f t="shared" si="64"/>
        <v>#N/A</v>
      </c>
      <c r="N239" t="e">
        <f t="shared" si="65"/>
        <v>#N/A</v>
      </c>
      <c r="O239" t="e">
        <f t="shared" si="66"/>
        <v>#N/A</v>
      </c>
      <c r="P239" t="e">
        <f t="shared" si="67"/>
        <v>#N/A</v>
      </c>
      <c r="Q239" t="e">
        <f t="shared" si="68"/>
        <v>#N/A</v>
      </c>
      <c r="R239" t="e">
        <f t="shared" si="69"/>
        <v>#N/A</v>
      </c>
      <c r="S239" t="e">
        <f t="shared" si="70"/>
        <v>#N/A</v>
      </c>
      <c r="T239" t="e">
        <f>VLOOKUP(C239,Codigos!$I$2:$I$213,1,FALSE)</f>
        <v>#N/A</v>
      </c>
      <c r="U239" t="e">
        <f>VLOOKUP(C239,Albergues!B$4:B$75,1,FALSE)</f>
        <v>#N/A</v>
      </c>
      <c r="V239" t="e">
        <f>VLOOKUP(C239,VMVDU!B$3:B$74,1,FALSE)</f>
        <v>#N/A</v>
      </c>
      <c r="W239" t="e">
        <f>VLOOKUP(C239,AsistenciaAlimentaria!B$2:B$43,1,FALSE)</f>
        <v>#N/A</v>
      </c>
      <c r="X239" t="e">
        <f>VLOOKUP(C239,Institituciones!$B$2:$B$27,1,FALSE)</f>
        <v>#N/A</v>
      </c>
      <c r="Y239" t="e">
        <f>VLOOKUP(C239,'[2]Municipalidades más Afectadas ('!$D$2:$D$44,1,FALSE)</f>
        <v>#N/A</v>
      </c>
      <c r="Z239" t="e">
        <f t="shared" si="71"/>
        <v>#N/A</v>
      </c>
    </row>
    <row r="240" spans="1:26">
      <c r="A240" t="str">
        <f t="shared" si="54"/>
        <v>MORAZAN</v>
      </c>
      <c r="B240" s="13" t="s">
        <v>300</v>
      </c>
      <c r="C240" s="12" t="s">
        <v>575</v>
      </c>
      <c r="D240" t="e">
        <f t="shared" si="55"/>
        <v>#N/A</v>
      </c>
      <c r="E240" t="e">
        <f t="shared" si="56"/>
        <v>#N/A</v>
      </c>
      <c r="F240" t="e">
        <f t="shared" si="57"/>
        <v>#N/A</v>
      </c>
      <c r="G240" t="e">
        <f t="shared" si="58"/>
        <v>#N/A</v>
      </c>
      <c r="H240" t="e">
        <f t="shared" si="59"/>
        <v>#N/A</v>
      </c>
      <c r="I240" t="e">
        <f t="shared" si="60"/>
        <v>#N/A</v>
      </c>
      <c r="J240" t="e">
        <f t="shared" si="61"/>
        <v>#N/A</v>
      </c>
      <c r="K240" t="e">
        <f t="shared" si="62"/>
        <v>#N/A</v>
      </c>
      <c r="L240" t="e">
        <f t="shared" si="63"/>
        <v>#N/A</v>
      </c>
      <c r="M240" t="e">
        <f t="shared" si="64"/>
        <v>#N/A</v>
      </c>
      <c r="N240" t="e">
        <f t="shared" si="65"/>
        <v>#N/A</v>
      </c>
      <c r="O240" t="e">
        <f t="shared" si="66"/>
        <v>#N/A</v>
      </c>
      <c r="P240" t="e">
        <f t="shared" si="67"/>
        <v>#N/A</v>
      </c>
      <c r="Q240" t="e">
        <f t="shared" si="68"/>
        <v>#N/A</v>
      </c>
      <c r="R240" t="e">
        <f t="shared" si="69"/>
        <v>#N/A</v>
      </c>
      <c r="S240" t="e">
        <f t="shared" si="70"/>
        <v>#N/A</v>
      </c>
      <c r="T240" t="e">
        <f>VLOOKUP(C240,Codigos!$I$2:$I$213,1,FALSE)</f>
        <v>#N/A</v>
      </c>
      <c r="U240" t="e">
        <f>VLOOKUP(C240,Albergues!B$4:B$75,1,FALSE)</f>
        <v>#N/A</v>
      </c>
      <c r="V240" t="e">
        <f>VLOOKUP(C240,VMVDU!B$3:B$74,1,FALSE)</f>
        <v>#N/A</v>
      </c>
      <c r="W240" t="e">
        <f>VLOOKUP(C240,AsistenciaAlimentaria!B$2:B$43,1,FALSE)</f>
        <v>#N/A</v>
      </c>
      <c r="X240" t="e">
        <f>VLOOKUP(C240,Institituciones!$B$2:$B$27,1,FALSE)</f>
        <v>#N/A</v>
      </c>
      <c r="Y240" t="e">
        <f>VLOOKUP(C240,'[2]Municipalidades más Afectadas ('!$D$2:$D$44,1,FALSE)</f>
        <v>#N/A</v>
      </c>
      <c r="Z240" t="e">
        <f t="shared" si="71"/>
        <v>#N/A</v>
      </c>
    </row>
    <row r="241" spans="1:26">
      <c r="A241" t="str">
        <f t="shared" si="54"/>
        <v>MORAZAN</v>
      </c>
      <c r="B241" s="13" t="s">
        <v>301</v>
      </c>
      <c r="C241" s="12" t="s">
        <v>576</v>
      </c>
      <c r="D241" t="e">
        <f t="shared" si="55"/>
        <v>#N/A</v>
      </c>
      <c r="E241" t="e">
        <f t="shared" si="56"/>
        <v>#N/A</v>
      </c>
      <c r="F241" t="e">
        <f t="shared" si="57"/>
        <v>#N/A</v>
      </c>
      <c r="G241" t="e">
        <f t="shared" si="58"/>
        <v>#N/A</v>
      </c>
      <c r="H241" t="e">
        <f t="shared" si="59"/>
        <v>#N/A</v>
      </c>
      <c r="I241" t="e">
        <f t="shared" si="60"/>
        <v>#N/A</v>
      </c>
      <c r="J241" t="e">
        <f t="shared" si="61"/>
        <v>#N/A</v>
      </c>
      <c r="K241" t="e">
        <f t="shared" si="62"/>
        <v>#N/A</v>
      </c>
      <c r="L241" t="e">
        <f t="shared" si="63"/>
        <v>#N/A</v>
      </c>
      <c r="M241" t="e">
        <f t="shared" si="64"/>
        <v>#N/A</v>
      </c>
      <c r="N241" t="e">
        <f t="shared" si="65"/>
        <v>#N/A</v>
      </c>
      <c r="O241" t="e">
        <f t="shared" si="66"/>
        <v>#N/A</v>
      </c>
      <c r="P241" t="e">
        <f t="shared" si="67"/>
        <v>#N/A</v>
      </c>
      <c r="Q241" t="e">
        <f t="shared" si="68"/>
        <v>#N/A</v>
      </c>
      <c r="R241" t="e">
        <f t="shared" si="69"/>
        <v>#N/A</v>
      </c>
      <c r="S241" t="e">
        <f t="shared" si="70"/>
        <v>#N/A</v>
      </c>
      <c r="T241" t="e">
        <f>VLOOKUP(C241,Codigos!$I$2:$I$213,1,FALSE)</f>
        <v>#N/A</v>
      </c>
      <c r="U241" t="e">
        <f>VLOOKUP(C241,Albergues!B$4:B$75,1,FALSE)</f>
        <v>#N/A</v>
      </c>
      <c r="V241" t="e">
        <f>VLOOKUP(C241,VMVDU!B$3:B$74,1,FALSE)</f>
        <v>#N/A</v>
      </c>
      <c r="W241" t="e">
        <f>VLOOKUP(C241,AsistenciaAlimentaria!B$2:B$43,1,FALSE)</f>
        <v>#N/A</v>
      </c>
      <c r="X241" t="e">
        <f>VLOOKUP(C241,Institituciones!$B$2:$B$27,1,FALSE)</f>
        <v>#N/A</v>
      </c>
      <c r="Y241" t="e">
        <f>VLOOKUP(C241,'[2]Municipalidades más Afectadas ('!$D$2:$D$44,1,FALSE)</f>
        <v>#N/A</v>
      </c>
      <c r="Z241" t="e">
        <f t="shared" si="71"/>
        <v>#N/A</v>
      </c>
    </row>
    <row r="242" spans="1:26">
      <c r="A242" t="str">
        <f t="shared" si="54"/>
        <v>MORAZAN</v>
      </c>
      <c r="B242" s="13" t="s">
        <v>302</v>
      </c>
      <c r="C242" s="12" t="s">
        <v>577</v>
      </c>
      <c r="D242" t="e">
        <f t="shared" si="55"/>
        <v>#N/A</v>
      </c>
      <c r="E242" t="e">
        <f t="shared" si="56"/>
        <v>#N/A</v>
      </c>
      <c r="F242" t="e">
        <f t="shared" si="57"/>
        <v>#N/A</v>
      </c>
      <c r="G242" t="e">
        <f t="shared" si="58"/>
        <v>#N/A</v>
      </c>
      <c r="H242" t="e">
        <f t="shared" si="59"/>
        <v>#N/A</v>
      </c>
      <c r="I242" t="e">
        <f t="shared" si="60"/>
        <v>#N/A</v>
      </c>
      <c r="J242" t="e">
        <f t="shared" si="61"/>
        <v>#N/A</v>
      </c>
      <c r="K242" t="e">
        <f t="shared" si="62"/>
        <v>#N/A</v>
      </c>
      <c r="L242" t="e">
        <f t="shared" si="63"/>
        <v>#N/A</v>
      </c>
      <c r="M242" t="e">
        <f t="shared" si="64"/>
        <v>#N/A</v>
      </c>
      <c r="N242" t="e">
        <f t="shared" si="65"/>
        <v>#N/A</v>
      </c>
      <c r="O242" t="e">
        <f t="shared" si="66"/>
        <v>#N/A</v>
      </c>
      <c r="P242" t="e">
        <f t="shared" si="67"/>
        <v>#N/A</v>
      </c>
      <c r="Q242" t="e">
        <f t="shared" si="68"/>
        <v>#N/A</v>
      </c>
      <c r="R242" t="e">
        <f t="shared" si="69"/>
        <v>#N/A</v>
      </c>
      <c r="S242" t="e">
        <f t="shared" si="70"/>
        <v>#N/A</v>
      </c>
      <c r="T242" t="e">
        <f>VLOOKUP(C242,Codigos!$I$2:$I$213,1,FALSE)</f>
        <v>#N/A</v>
      </c>
      <c r="U242" t="e">
        <f>VLOOKUP(C242,Albergues!B$4:B$75,1,FALSE)</f>
        <v>#N/A</v>
      </c>
      <c r="V242" t="e">
        <f>VLOOKUP(C242,VMVDU!B$3:B$74,1,FALSE)</f>
        <v>#N/A</v>
      </c>
      <c r="W242" t="e">
        <f>VLOOKUP(C242,AsistenciaAlimentaria!B$2:B$43,1,FALSE)</f>
        <v>#N/A</v>
      </c>
      <c r="X242" t="e">
        <f>VLOOKUP(C242,Institituciones!$B$2:$B$27,1,FALSE)</f>
        <v>#N/A</v>
      </c>
      <c r="Y242" t="e">
        <f>VLOOKUP(C242,'[2]Municipalidades más Afectadas ('!$D$2:$D$44,1,FALSE)</f>
        <v>#N/A</v>
      </c>
      <c r="Z242" t="e">
        <f t="shared" si="71"/>
        <v>#N/A</v>
      </c>
    </row>
    <row r="243" spans="1:26">
      <c r="A243" t="str">
        <f t="shared" si="54"/>
        <v>MORAZAN</v>
      </c>
      <c r="B243" s="13" t="s">
        <v>303</v>
      </c>
      <c r="C243" s="12" t="s">
        <v>578</v>
      </c>
      <c r="D243" t="e">
        <f t="shared" si="55"/>
        <v>#N/A</v>
      </c>
      <c r="E243" t="e">
        <f t="shared" si="56"/>
        <v>#N/A</v>
      </c>
      <c r="F243" t="e">
        <f t="shared" si="57"/>
        <v>#N/A</v>
      </c>
      <c r="G243" t="e">
        <f t="shared" si="58"/>
        <v>#N/A</v>
      </c>
      <c r="H243" t="e">
        <f t="shared" si="59"/>
        <v>#N/A</v>
      </c>
      <c r="I243" t="e">
        <f t="shared" si="60"/>
        <v>#N/A</v>
      </c>
      <c r="J243" t="e">
        <f t="shared" si="61"/>
        <v>#N/A</v>
      </c>
      <c r="K243" t="e">
        <f t="shared" si="62"/>
        <v>#N/A</v>
      </c>
      <c r="L243" t="e">
        <f t="shared" si="63"/>
        <v>#N/A</v>
      </c>
      <c r="M243" t="e">
        <f t="shared" si="64"/>
        <v>#N/A</v>
      </c>
      <c r="N243" t="e">
        <f t="shared" si="65"/>
        <v>#N/A</v>
      </c>
      <c r="O243" t="e">
        <f t="shared" si="66"/>
        <v>#N/A</v>
      </c>
      <c r="P243" t="e">
        <f t="shared" si="67"/>
        <v>#N/A</v>
      </c>
      <c r="Q243" t="e">
        <f t="shared" si="68"/>
        <v>#N/A</v>
      </c>
      <c r="R243" t="e">
        <f t="shared" si="69"/>
        <v>#N/A</v>
      </c>
      <c r="S243" t="e">
        <f t="shared" si="70"/>
        <v>#N/A</v>
      </c>
      <c r="T243" t="e">
        <f>VLOOKUP(C243,Codigos!$I$2:$I$213,1,FALSE)</f>
        <v>#N/A</v>
      </c>
      <c r="U243" t="e">
        <f>VLOOKUP(C243,Albergues!B$4:B$75,1,FALSE)</f>
        <v>#N/A</v>
      </c>
      <c r="V243" t="e">
        <f>VLOOKUP(C243,VMVDU!B$3:B$74,1,FALSE)</f>
        <v>#N/A</v>
      </c>
      <c r="W243" t="e">
        <f>VLOOKUP(C243,AsistenciaAlimentaria!B$2:B$43,1,FALSE)</f>
        <v>#N/A</v>
      </c>
      <c r="X243" t="e">
        <f>VLOOKUP(C243,Institituciones!$B$2:$B$27,1,FALSE)</f>
        <v>#N/A</v>
      </c>
      <c r="Y243" t="e">
        <f>VLOOKUP(C243,'[2]Municipalidades más Afectadas ('!$D$2:$D$44,1,FALSE)</f>
        <v>#N/A</v>
      </c>
      <c r="Z243" t="e">
        <f t="shared" si="71"/>
        <v>#N/A</v>
      </c>
    </row>
    <row r="244" spans="1:26">
      <c r="A244" t="str">
        <f t="shared" si="54"/>
        <v>MORAZAN</v>
      </c>
      <c r="B244" s="13" t="s">
        <v>304</v>
      </c>
      <c r="C244" s="12" t="s">
        <v>579</v>
      </c>
      <c r="D244" t="e">
        <f t="shared" si="55"/>
        <v>#N/A</v>
      </c>
      <c r="E244" t="e">
        <f t="shared" si="56"/>
        <v>#N/A</v>
      </c>
      <c r="F244" t="e">
        <f t="shared" si="57"/>
        <v>#N/A</v>
      </c>
      <c r="G244" t="e">
        <f t="shared" si="58"/>
        <v>#N/A</v>
      </c>
      <c r="H244" t="e">
        <f t="shared" si="59"/>
        <v>#N/A</v>
      </c>
      <c r="I244" t="e">
        <f t="shared" si="60"/>
        <v>#N/A</v>
      </c>
      <c r="J244" t="e">
        <f t="shared" si="61"/>
        <v>#N/A</v>
      </c>
      <c r="K244" t="e">
        <f t="shared" si="62"/>
        <v>#N/A</v>
      </c>
      <c r="L244" t="e">
        <f t="shared" si="63"/>
        <v>#N/A</v>
      </c>
      <c r="M244" t="e">
        <f t="shared" si="64"/>
        <v>#N/A</v>
      </c>
      <c r="N244" t="e">
        <f t="shared" si="65"/>
        <v>#N/A</v>
      </c>
      <c r="O244" t="e">
        <f t="shared" si="66"/>
        <v>#N/A</v>
      </c>
      <c r="P244" t="e">
        <f t="shared" si="67"/>
        <v>#N/A</v>
      </c>
      <c r="Q244" t="e">
        <f t="shared" si="68"/>
        <v>#N/A</v>
      </c>
      <c r="R244" t="e">
        <f t="shared" si="69"/>
        <v>#N/A</v>
      </c>
      <c r="S244" t="e">
        <f t="shared" si="70"/>
        <v>#N/A</v>
      </c>
      <c r="T244" t="e">
        <f>VLOOKUP(C244,Codigos!$I$2:$I$213,1,FALSE)</f>
        <v>#N/A</v>
      </c>
      <c r="U244" t="e">
        <f>VLOOKUP(C244,Albergues!B$4:B$75,1,FALSE)</f>
        <v>#N/A</v>
      </c>
      <c r="V244" t="e">
        <f>VLOOKUP(C244,VMVDU!B$3:B$74,1,FALSE)</f>
        <v>#N/A</v>
      </c>
      <c r="W244" t="e">
        <f>VLOOKUP(C244,AsistenciaAlimentaria!B$2:B$43,1,FALSE)</f>
        <v>#N/A</v>
      </c>
      <c r="X244" t="e">
        <f>VLOOKUP(C244,Institituciones!$B$2:$B$27,1,FALSE)</f>
        <v>#N/A</v>
      </c>
      <c r="Y244" t="e">
        <f>VLOOKUP(C244,'[2]Municipalidades más Afectadas ('!$D$2:$D$44,1,FALSE)</f>
        <v>#N/A</v>
      </c>
      <c r="Z244" t="e">
        <f t="shared" si="71"/>
        <v>#N/A</v>
      </c>
    </row>
    <row r="245" spans="1:26">
      <c r="A245" t="str">
        <f t="shared" si="54"/>
        <v>MORAZAN</v>
      </c>
      <c r="B245" s="13" t="s">
        <v>305</v>
      </c>
      <c r="C245" s="12" t="s">
        <v>580</v>
      </c>
      <c r="D245" t="e">
        <f t="shared" si="55"/>
        <v>#N/A</v>
      </c>
      <c r="E245" t="e">
        <f t="shared" si="56"/>
        <v>#N/A</v>
      </c>
      <c r="F245" t="e">
        <f t="shared" si="57"/>
        <v>#N/A</v>
      </c>
      <c r="G245" t="e">
        <f t="shared" si="58"/>
        <v>#N/A</v>
      </c>
      <c r="H245" t="e">
        <f t="shared" si="59"/>
        <v>#N/A</v>
      </c>
      <c r="I245" t="e">
        <f t="shared" si="60"/>
        <v>#N/A</v>
      </c>
      <c r="J245" t="e">
        <f t="shared" si="61"/>
        <v>#N/A</v>
      </c>
      <c r="K245" t="e">
        <f t="shared" si="62"/>
        <v>#N/A</v>
      </c>
      <c r="L245" t="e">
        <f t="shared" si="63"/>
        <v>#N/A</v>
      </c>
      <c r="M245" t="e">
        <f t="shared" si="64"/>
        <v>#N/A</v>
      </c>
      <c r="N245" t="e">
        <f t="shared" si="65"/>
        <v>#N/A</v>
      </c>
      <c r="O245" t="e">
        <f t="shared" si="66"/>
        <v>#N/A</v>
      </c>
      <c r="P245" t="e">
        <f t="shared" si="67"/>
        <v>#N/A</v>
      </c>
      <c r="Q245" t="e">
        <f t="shared" si="68"/>
        <v>#N/A</v>
      </c>
      <c r="R245" t="e">
        <f t="shared" si="69"/>
        <v>#N/A</v>
      </c>
      <c r="S245" t="e">
        <f t="shared" si="70"/>
        <v>#N/A</v>
      </c>
      <c r="T245" t="e">
        <f>VLOOKUP(C245,Codigos!$I$2:$I$213,1,FALSE)</f>
        <v>#N/A</v>
      </c>
      <c r="U245" t="e">
        <f>VLOOKUP(C245,Albergues!B$4:B$75,1,FALSE)</f>
        <v>#N/A</v>
      </c>
      <c r="V245" t="e">
        <f>VLOOKUP(C245,VMVDU!B$3:B$74,1,FALSE)</f>
        <v>#N/A</v>
      </c>
      <c r="W245" t="e">
        <f>VLOOKUP(C245,AsistenciaAlimentaria!B$2:B$43,1,FALSE)</f>
        <v>#N/A</v>
      </c>
      <c r="X245" t="e">
        <f>VLOOKUP(C245,Institituciones!$B$2:$B$27,1,FALSE)</f>
        <v>#N/A</v>
      </c>
      <c r="Y245" t="e">
        <f>VLOOKUP(C245,'[2]Municipalidades más Afectadas ('!$D$2:$D$44,1,FALSE)</f>
        <v>#N/A</v>
      </c>
      <c r="Z245" t="e">
        <f t="shared" si="71"/>
        <v>#N/A</v>
      </c>
    </row>
    <row r="246" spans="1:26">
      <c r="A246" t="str">
        <f t="shared" si="54"/>
        <v>LA UNION</v>
      </c>
      <c r="B246" s="13" t="s">
        <v>306</v>
      </c>
      <c r="C246" s="12" t="s">
        <v>581</v>
      </c>
      <c r="D246" t="e">
        <f t="shared" si="55"/>
        <v>#N/A</v>
      </c>
      <c r="E246" t="e">
        <f t="shared" si="56"/>
        <v>#N/A</v>
      </c>
      <c r="F246" t="e">
        <f t="shared" si="57"/>
        <v>#N/A</v>
      </c>
      <c r="G246" t="e">
        <f t="shared" si="58"/>
        <v>#N/A</v>
      </c>
      <c r="H246" t="e">
        <f t="shared" si="59"/>
        <v>#N/A</v>
      </c>
      <c r="I246" t="e">
        <f t="shared" si="60"/>
        <v>#N/A</v>
      </c>
      <c r="J246" t="e">
        <f t="shared" si="61"/>
        <v>#N/A</v>
      </c>
      <c r="K246" t="e">
        <f t="shared" si="62"/>
        <v>#N/A</v>
      </c>
      <c r="L246" t="e">
        <f t="shared" si="63"/>
        <v>#N/A</v>
      </c>
      <c r="M246" t="e">
        <f t="shared" si="64"/>
        <v>#N/A</v>
      </c>
      <c r="N246" t="e">
        <f t="shared" si="65"/>
        <v>#N/A</v>
      </c>
      <c r="O246" t="e">
        <f t="shared" si="66"/>
        <v>#N/A</v>
      </c>
      <c r="P246" t="e">
        <f t="shared" si="67"/>
        <v>#N/A</v>
      </c>
      <c r="Q246" t="e">
        <f t="shared" si="68"/>
        <v>#N/A</v>
      </c>
      <c r="R246" t="e">
        <f t="shared" si="69"/>
        <v>#N/A</v>
      </c>
      <c r="S246" t="e">
        <f t="shared" si="70"/>
        <v>#N/A</v>
      </c>
      <c r="T246" t="e">
        <f>VLOOKUP(C246,Codigos!$I$2:$I$213,1,FALSE)</f>
        <v>#N/A</v>
      </c>
      <c r="U246" t="e">
        <f>VLOOKUP(C246,Albergues!B$4:B$75,1,FALSE)</f>
        <v>#N/A</v>
      </c>
      <c r="V246" t="e">
        <f>VLOOKUP(C246,VMVDU!B$3:B$74,1,FALSE)</f>
        <v>#N/A</v>
      </c>
      <c r="W246" t="e">
        <f>VLOOKUP(C246,AsistenciaAlimentaria!B$2:B$43,1,FALSE)</f>
        <v>#N/A</v>
      </c>
      <c r="X246" t="e">
        <f>VLOOKUP(C246,Institituciones!$B$2:$B$27,1,FALSE)</f>
        <v>#N/A</v>
      </c>
      <c r="Y246" t="e">
        <f>VLOOKUP(C246,'[2]Municipalidades más Afectadas ('!$D$2:$D$44,1,FALSE)</f>
        <v>#N/A</v>
      </c>
      <c r="Z246" t="e">
        <f t="shared" si="71"/>
        <v>#N/A</v>
      </c>
    </row>
    <row r="247" spans="1:26">
      <c r="A247" t="str">
        <f t="shared" si="54"/>
        <v>LA UNION</v>
      </c>
      <c r="B247" s="13" t="s">
        <v>307</v>
      </c>
      <c r="C247" s="12" t="s">
        <v>582</v>
      </c>
      <c r="D247" t="e">
        <f t="shared" si="55"/>
        <v>#N/A</v>
      </c>
      <c r="E247" t="e">
        <f t="shared" si="56"/>
        <v>#N/A</v>
      </c>
      <c r="F247" t="e">
        <f t="shared" si="57"/>
        <v>#N/A</v>
      </c>
      <c r="G247" t="e">
        <f t="shared" si="58"/>
        <v>#N/A</v>
      </c>
      <c r="H247" t="e">
        <f t="shared" si="59"/>
        <v>#N/A</v>
      </c>
      <c r="I247" t="e">
        <f t="shared" si="60"/>
        <v>#N/A</v>
      </c>
      <c r="J247" t="e">
        <f t="shared" si="61"/>
        <v>#N/A</v>
      </c>
      <c r="K247" t="e">
        <f t="shared" si="62"/>
        <v>#N/A</v>
      </c>
      <c r="L247" t="e">
        <f t="shared" si="63"/>
        <v>#N/A</v>
      </c>
      <c r="M247" t="e">
        <f t="shared" si="64"/>
        <v>#N/A</v>
      </c>
      <c r="N247" t="e">
        <f t="shared" si="65"/>
        <v>#N/A</v>
      </c>
      <c r="O247" t="e">
        <f t="shared" si="66"/>
        <v>#N/A</v>
      </c>
      <c r="P247" t="e">
        <f t="shared" si="67"/>
        <v>#N/A</v>
      </c>
      <c r="Q247" t="e">
        <f t="shared" si="68"/>
        <v>#N/A</v>
      </c>
      <c r="R247" t="e">
        <f t="shared" si="69"/>
        <v>#N/A</v>
      </c>
      <c r="S247" t="e">
        <f t="shared" si="70"/>
        <v>#N/A</v>
      </c>
      <c r="T247" t="e">
        <f>VLOOKUP(C247,Codigos!$I$2:$I$213,1,FALSE)</f>
        <v>#N/A</v>
      </c>
      <c r="U247" t="e">
        <f>VLOOKUP(C247,Albergues!B$4:B$75,1,FALSE)</f>
        <v>#N/A</v>
      </c>
      <c r="V247" t="e">
        <f>VLOOKUP(C247,VMVDU!B$3:B$74,1,FALSE)</f>
        <v>#N/A</v>
      </c>
      <c r="W247" t="e">
        <f>VLOOKUP(C247,AsistenciaAlimentaria!B$2:B$43,1,FALSE)</f>
        <v>#N/A</v>
      </c>
      <c r="X247" t="e">
        <f>VLOOKUP(C247,Institituciones!$B$2:$B$27,1,FALSE)</f>
        <v>#N/A</v>
      </c>
      <c r="Y247" t="e">
        <f>VLOOKUP(C247,'[2]Municipalidades más Afectadas ('!$D$2:$D$44,1,FALSE)</f>
        <v>#N/A</v>
      </c>
      <c r="Z247" t="e">
        <f t="shared" si="71"/>
        <v>#N/A</v>
      </c>
    </row>
    <row r="248" spans="1:26">
      <c r="A248" t="str">
        <f t="shared" si="54"/>
        <v>LA UNION</v>
      </c>
      <c r="B248" s="13" t="s">
        <v>308</v>
      </c>
      <c r="C248" s="12" t="s">
        <v>583</v>
      </c>
      <c r="D248" t="e">
        <f t="shared" si="55"/>
        <v>#N/A</v>
      </c>
      <c r="E248" t="e">
        <f t="shared" si="56"/>
        <v>#N/A</v>
      </c>
      <c r="F248" t="e">
        <f t="shared" si="57"/>
        <v>#N/A</v>
      </c>
      <c r="G248" t="e">
        <f t="shared" si="58"/>
        <v>#N/A</v>
      </c>
      <c r="H248" t="e">
        <f t="shared" si="59"/>
        <v>#N/A</v>
      </c>
      <c r="I248" t="e">
        <f t="shared" si="60"/>
        <v>#N/A</v>
      </c>
      <c r="J248" t="e">
        <f t="shared" si="61"/>
        <v>#N/A</v>
      </c>
      <c r="K248" t="e">
        <f t="shared" si="62"/>
        <v>#N/A</v>
      </c>
      <c r="L248" t="e">
        <f t="shared" si="63"/>
        <v>#N/A</v>
      </c>
      <c r="M248" t="e">
        <f t="shared" si="64"/>
        <v>#N/A</v>
      </c>
      <c r="N248" t="e">
        <f t="shared" si="65"/>
        <v>#N/A</v>
      </c>
      <c r="O248" t="e">
        <f t="shared" si="66"/>
        <v>#N/A</v>
      </c>
      <c r="P248" t="e">
        <f t="shared" si="67"/>
        <v>#N/A</v>
      </c>
      <c r="Q248" t="e">
        <f t="shared" si="68"/>
        <v>#N/A</v>
      </c>
      <c r="R248" t="e">
        <f t="shared" si="69"/>
        <v>#N/A</v>
      </c>
      <c r="S248" t="e">
        <f t="shared" si="70"/>
        <v>#N/A</v>
      </c>
      <c r="T248" t="e">
        <f>VLOOKUP(C248,Codigos!$I$2:$I$213,1,FALSE)</f>
        <v>#N/A</v>
      </c>
      <c r="U248" t="e">
        <f>VLOOKUP(C248,Albergues!B$4:B$75,1,FALSE)</f>
        <v>#N/A</v>
      </c>
      <c r="V248" t="e">
        <f>VLOOKUP(C248,VMVDU!B$3:B$74,1,FALSE)</f>
        <v>#N/A</v>
      </c>
      <c r="W248" t="e">
        <f>VLOOKUP(C248,AsistenciaAlimentaria!B$2:B$43,1,FALSE)</f>
        <v>#N/A</v>
      </c>
      <c r="X248" t="e">
        <f>VLOOKUP(C248,Institituciones!$B$2:$B$27,1,FALSE)</f>
        <v>#N/A</v>
      </c>
      <c r="Y248" t="str">
        <f>VLOOKUP(C248,'[2]Municipalidades más Afectadas ('!$D$2:$D$44,1,FALSE)</f>
        <v>1403</v>
      </c>
      <c r="Z248" t="e">
        <f t="shared" si="71"/>
        <v>#N/A</v>
      </c>
    </row>
    <row r="249" spans="1:26">
      <c r="A249" t="str">
        <f t="shared" si="54"/>
        <v>LA UNION</v>
      </c>
      <c r="B249" s="13" t="s">
        <v>309</v>
      </c>
      <c r="C249" s="12" t="s">
        <v>584</v>
      </c>
      <c r="D249">
        <f t="shared" si="55"/>
        <v>1</v>
      </c>
      <c r="E249">
        <f t="shared" si="56"/>
        <v>0</v>
      </c>
      <c r="F249">
        <f t="shared" si="57"/>
        <v>0</v>
      </c>
      <c r="G249">
        <f t="shared" si="58"/>
        <v>1</v>
      </c>
      <c r="H249">
        <f t="shared" si="59"/>
        <v>1</v>
      </c>
      <c r="I249">
        <f t="shared" si="60"/>
        <v>1</v>
      </c>
      <c r="J249">
        <f t="shared" si="61"/>
        <v>0</v>
      </c>
      <c r="K249">
        <f t="shared" si="62"/>
        <v>0</v>
      </c>
      <c r="L249">
        <f t="shared" si="63"/>
        <v>1</v>
      </c>
      <c r="M249">
        <f t="shared" si="64"/>
        <v>1</v>
      </c>
      <c r="N249" t="e">
        <f t="shared" si="65"/>
        <v>#N/A</v>
      </c>
      <c r="O249" t="e">
        <f t="shared" si="66"/>
        <v>#N/A</v>
      </c>
      <c r="P249" t="e">
        <f t="shared" si="67"/>
        <v>#N/A</v>
      </c>
      <c r="Q249" t="e">
        <f t="shared" si="68"/>
        <v>#N/A</v>
      </c>
      <c r="R249" t="e">
        <f t="shared" si="69"/>
        <v>#N/A</v>
      </c>
      <c r="S249" t="e">
        <f t="shared" si="70"/>
        <v>#N/A</v>
      </c>
      <c r="T249" t="str">
        <f>VLOOKUP(C249,Codigos!$I$2:$I$213,1,FALSE)</f>
        <v>1404</v>
      </c>
      <c r="U249" t="str">
        <f>VLOOKUP(C249,Albergues!B$4:B$75,1,FALSE)</f>
        <v>1404</v>
      </c>
      <c r="V249" t="str">
        <f>VLOOKUP(C249,VMVDU!B$3:B$74,1,FALSE)</f>
        <v>1404</v>
      </c>
      <c r="W249" t="e">
        <f>VLOOKUP(C249,AsistenciaAlimentaria!B$2:B$43,1,FALSE)</f>
        <v>#N/A</v>
      </c>
      <c r="X249" t="e">
        <f>VLOOKUP(C249,Institituciones!$B$2:$B$27,1,FALSE)</f>
        <v>#N/A</v>
      </c>
      <c r="Y249" t="str">
        <f>VLOOKUP(C249,'[2]Municipalidades más Afectadas ('!$D$2:$D$44,1,FALSE)</f>
        <v>1404</v>
      </c>
      <c r="Z249">
        <f t="shared" si="71"/>
        <v>0</v>
      </c>
    </row>
    <row r="250" spans="1:26">
      <c r="A250" t="str">
        <f t="shared" si="54"/>
        <v>LA UNION</v>
      </c>
      <c r="B250" s="13" t="s">
        <v>187</v>
      </c>
      <c r="C250" s="12" t="s">
        <v>585</v>
      </c>
      <c r="D250" t="e">
        <f t="shared" si="55"/>
        <v>#N/A</v>
      </c>
      <c r="E250" t="e">
        <f t="shared" si="56"/>
        <v>#N/A</v>
      </c>
      <c r="F250" t="e">
        <f t="shared" si="57"/>
        <v>#N/A</v>
      </c>
      <c r="G250" t="e">
        <f t="shared" si="58"/>
        <v>#N/A</v>
      </c>
      <c r="H250" t="e">
        <f t="shared" si="59"/>
        <v>#N/A</v>
      </c>
      <c r="I250" t="e">
        <f t="shared" si="60"/>
        <v>#N/A</v>
      </c>
      <c r="J250" t="e">
        <f t="shared" si="61"/>
        <v>#N/A</v>
      </c>
      <c r="K250" t="e">
        <f t="shared" si="62"/>
        <v>#N/A</v>
      </c>
      <c r="L250" t="e">
        <f t="shared" si="63"/>
        <v>#N/A</v>
      </c>
      <c r="M250" t="e">
        <f t="shared" si="64"/>
        <v>#N/A</v>
      </c>
      <c r="N250" t="e">
        <f t="shared" si="65"/>
        <v>#N/A</v>
      </c>
      <c r="O250" t="e">
        <f t="shared" si="66"/>
        <v>#N/A</v>
      </c>
      <c r="P250" t="e">
        <f t="shared" si="67"/>
        <v>#N/A</v>
      </c>
      <c r="Q250" t="e">
        <f t="shared" si="68"/>
        <v>#N/A</v>
      </c>
      <c r="R250" t="e">
        <f t="shared" si="69"/>
        <v>#N/A</v>
      </c>
      <c r="S250" t="e">
        <f t="shared" si="70"/>
        <v>#N/A</v>
      </c>
      <c r="T250" t="e">
        <f>VLOOKUP(C250,Codigos!$I$2:$I$213,1,FALSE)</f>
        <v>#N/A</v>
      </c>
      <c r="U250" t="e">
        <f>VLOOKUP(C250,Albergues!B$4:B$75,1,FALSE)</f>
        <v>#N/A</v>
      </c>
      <c r="V250" t="e">
        <f>VLOOKUP(C250,VMVDU!B$3:B$74,1,FALSE)</f>
        <v>#N/A</v>
      </c>
      <c r="W250" t="e">
        <f>VLOOKUP(C250,AsistenciaAlimentaria!B$2:B$43,1,FALSE)</f>
        <v>#N/A</v>
      </c>
      <c r="X250" t="e">
        <f>VLOOKUP(C250,Institituciones!$B$2:$B$27,1,FALSE)</f>
        <v>#N/A</v>
      </c>
      <c r="Y250" t="e">
        <f>VLOOKUP(C250,'[2]Municipalidades más Afectadas ('!$D$2:$D$44,1,FALSE)</f>
        <v>#N/A</v>
      </c>
      <c r="Z250" t="e">
        <f t="shared" si="71"/>
        <v>#N/A</v>
      </c>
    </row>
    <row r="251" spans="1:26">
      <c r="A251" t="str">
        <f t="shared" si="54"/>
        <v>LA UNION</v>
      </c>
      <c r="B251" s="13" t="s">
        <v>310</v>
      </c>
      <c r="C251" s="12" t="s">
        <v>586</v>
      </c>
      <c r="D251" t="e">
        <f t="shared" si="55"/>
        <v>#N/A</v>
      </c>
      <c r="E251" t="e">
        <f t="shared" si="56"/>
        <v>#N/A</v>
      </c>
      <c r="F251" t="e">
        <f t="shared" si="57"/>
        <v>#N/A</v>
      </c>
      <c r="G251" t="e">
        <f t="shared" si="58"/>
        <v>#N/A</v>
      </c>
      <c r="H251" t="e">
        <f t="shared" si="59"/>
        <v>#N/A</v>
      </c>
      <c r="I251" t="e">
        <f t="shared" si="60"/>
        <v>#N/A</v>
      </c>
      <c r="J251" t="e">
        <f t="shared" si="61"/>
        <v>#N/A</v>
      </c>
      <c r="K251" t="e">
        <f t="shared" si="62"/>
        <v>#N/A</v>
      </c>
      <c r="L251" t="e">
        <f t="shared" si="63"/>
        <v>#N/A</v>
      </c>
      <c r="M251" t="e">
        <f t="shared" si="64"/>
        <v>#N/A</v>
      </c>
      <c r="N251" t="e">
        <f t="shared" si="65"/>
        <v>#N/A</v>
      </c>
      <c r="O251" t="e">
        <f t="shared" si="66"/>
        <v>#N/A</v>
      </c>
      <c r="P251" t="e">
        <f t="shared" si="67"/>
        <v>#N/A</v>
      </c>
      <c r="Q251" t="e">
        <f t="shared" si="68"/>
        <v>#N/A</v>
      </c>
      <c r="R251" t="e">
        <f t="shared" si="69"/>
        <v>#N/A</v>
      </c>
      <c r="S251" t="e">
        <f t="shared" si="70"/>
        <v>#N/A</v>
      </c>
      <c r="T251" t="e">
        <f>VLOOKUP(C251,Codigos!$I$2:$I$213,1,FALSE)</f>
        <v>#N/A</v>
      </c>
      <c r="U251" t="e">
        <f>VLOOKUP(C251,Albergues!B$4:B$75,1,FALSE)</f>
        <v>#N/A</v>
      </c>
      <c r="V251" t="e">
        <f>VLOOKUP(C251,VMVDU!B$3:B$74,1,FALSE)</f>
        <v>#N/A</v>
      </c>
      <c r="W251" t="e">
        <f>VLOOKUP(C251,AsistenciaAlimentaria!B$2:B$43,1,FALSE)</f>
        <v>#N/A</v>
      </c>
      <c r="X251" t="e">
        <f>VLOOKUP(C251,Institituciones!$B$2:$B$27,1,FALSE)</f>
        <v>#N/A</v>
      </c>
      <c r="Y251" t="e">
        <f>VLOOKUP(C251,'[2]Municipalidades más Afectadas ('!$D$2:$D$44,1,FALSE)</f>
        <v>#N/A</v>
      </c>
      <c r="Z251" t="e">
        <f t="shared" si="71"/>
        <v>#N/A</v>
      </c>
    </row>
    <row r="252" spans="1:26">
      <c r="A252" t="str">
        <f t="shared" si="54"/>
        <v>LA UNION</v>
      </c>
      <c r="B252" s="13" t="s">
        <v>311</v>
      </c>
      <c r="C252" s="12" t="s">
        <v>587</v>
      </c>
      <c r="D252" t="e">
        <f t="shared" si="55"/>
        <v>#N/A</v>
      </c>
      <c r="E252" t="e">
        <f t="shared" si="56"/>
        <v>#N/A</v>
      </c>
      <c r="F252" t="e">
        <f t="shared" si="57"/>
        <v>#N/A</v>
      </c>
      <c r="G252" t="e">
        <f t="shared" si="58"/>
        <v>#N/A</v>
      </c>
      <c r="H252" t="e">
        <f t="shared" si="59"/>
        <v>#N/A</v>
      </c>
      <c r="I252" t="e">
        <f t="shared" si="60"/>
        <v>#N/A</v>
      </c>
      <c r="J252" t="e">
        <f t="shared" si="61"/>
        <v>#N/A</v>
      </c>
      <c r="K252" t="e">
        <f t="shared" si="62"/>
        <v>#N/A</v>
      </c>
      <c r="L252" t="e">
        <f t="shared" si="63"/>
        <v>#N/A</v>
      </c>
      <c r="M252" t="e">
        <f t="shared" si="64"/>
        <v>#N/A</v>
      </c>
      <c r="N252" t="e">
        <f t="shared" si="65"/>
        <v>#N/A</v>
      </c>
      <c r="O252" t="e">
        <f t="shared" si="66"/>
        <v>#N/A</v>
      </c>
      <c r="P252" t="e">
        <f t="shared" si="67"/>
        <v>#N/A</v>
      </c>
      <c r="Q252" t="e">
        <f t="shared" si="68"/>
        <v>#N/A</v>
      </c>
      <c r="R252" t="e">
        <f t="shared" si="69"/>
        <v>#N/A</v>
      </c>
      <c r="S252" t="e">
        <f t="shared" si="70"/>
        <v>#N/A</v>
      </c>
      <c r="T252" t="e">
        <f>VLOOKUP(C252,Codigos!$I$2:$I$213,1,FALSE)</f>
        <v>#N/A</v>
      </c>
      <c r="U252" t="e">
        <f>VLOOKUP(C252,Albergues!B$4:B$75,1,FALSE)</f>
        <v>#N/A</v>
      </c>
      <c r="V252" t="e">
        <f>VLOOKUP(C252,VMVDU!B$3:B$74,1,FALSE)</f>
        <v>#N/A</v>
      </c>
      <c r="W252" t="e">
        <f>VLOOKUP(C252,AsistenciaAlimentaria!B$2:B$43,1,FALSE)</f>
        <v>#N/A</v>
      </c>
      <c r="X252" t="e">
        <f>VLOOKUP(C252,Institituciones!$B$2:$B$27,1,FALSE)</f>
        <v>#N/A</v>
      </c>
      <c r="Y252" t="e">
        <f>VLOOKUP(C252,'[2]Municipalidades más Afectadas ('!$D$2:$D$44,1,FALSE)</f>
        <v>#N/A</v>
      </c>
      <c r="Z252" t="e">
        <f t="shared" si="71"/>
        <v>#N/A</v>
      </c>
    </row>
    <row r="253" spans="1:26">
      <c r="A253" t="str">
        <f t="shared" si="54"/>
        <v>LA UNION</v>
      </c>
      <c r="B253" s="13" t="s">
        <v>86</v>
      </c>
      <c r="C253" s="12" t="s">
        <v>588</v>
      </c>
      <c r="D253">
        <f t="shared" si="55"/>
        <v>1</v>
      </c>
      <c r="E253">
        <f t="shared" si="56"/>
        <v>0</v>
      </c>
      <c r="F253">
        <f t="shared" si="57"/>
        <v>0</v>
      </c>
      <c r="G253">
        <f t="shared" si="58"/>
        <v>46</v>
      </c>
      <c r="H253">
        <f t="shared" si="59"/>
        <v>46</v>
      </c>
      <c r="I253">
        <f t="shared" si="60"/>
        <v>1</v>
      </c>
      <c r="J253">
        <f t="shared" si="61"/>
        <v>0</v>
      </c>
      <c r="K253">
        <f t="shared" si="62"/>
        <v>0</v>
      </c>
      <c r="L253">
        <f t="shared" si="63"/>
        <v>46</v>
      </c>
      <c r="M253">
        <f t="shared" si="64"/>
        <v>46</v>
      </c>
      <c r="N253" t="e">
        <f t="shared" si="65"/>
        <v>#N/A</v>
      </c>
      <c r="O253" t="e">
        <f t="shared" si="66"/>
        <v>#N/A</v>
      </c>
      <c r="P253" t="e">
        <f t="shared" si="67"/>
        <v>#N/A</v>
      </c>
      <c r="Q253" t="e">
        <f t="shared" si="68"/>
        <v>#N/A</v>
      </c>
      <c r="R253" t="e">
        <f t="shared" si="69"/>
        <v>#N/A</v>
      </c>
      <c r="S253" t="e">
        <f t="shared" si="70"/>
        <v>#N/A</v>
      </c>
      <c r="T253" t="str">
        <f>VLOOKUP(C253,Codigos!$I$2:$I$213,1,FALSE)</f>
        <v>1408</v>
      </c>
      <c r="U253" t="str">
        <f>VLOOKUP(C253,Albergues!B$4:B$75,1,FALSE)</f>
        <v>1408</v>
      </c>
      <c r="V253" t="str">
        <f>VLOOKUP(C253,VMVDU!B$3:B$74,1,FALSE)</f>
        <v>1408</v>
      </c>
      <c r="W253" t="e">
        <f>VLOOKUP(C253,AsistenciaAlimentaria!B$2:B$43,1,FALSE)</f>
        <v>#N/A</v>
      </c>
      <c r="X253" t="e">
        <f>VLOOKUP(C253,Institituciones!$B$2:$B$27,1,FALSE)</f>
        <v>#N/A</v>
      </c>
      <c r="Y253" t="str">
        <f>VLOOKUP(C253,'[2]Municipalidades más Afectadas ('!$D$2:$D$44,1,FALSE)</f>
        <v>1408</v>
      </c>
      <c r="Z253">
        <f t="shared" si="71"/>
        <v>0</v>
      </c>
    </row>
    <row r="254" spans="1:26">
      <c r="A254" t="str">
        <f t="shared" si="54"/>
        <v>LA UNION</v>
      </c>
      <c r="B254" s="13" t="s">
        <v>312</v>
      </c>
      <c r="C254" s="12" t="s">
        <v>589</v>
      </c>
      <c r="D254" t="e">
        <f t="shared" si="55"/>
        <v>#N/A</v>
      </c>
      <c r="E254" t="e">
        <f t="shared" si="56"/>
        <v>#N/A</v>
      </c>
      <c r="F254" t="e">
        <f t="shared" si="57"/>
        <v>#N/A</v>
      </c>
      <c r="G254" t="e">
        <f t="shared" si="58"/>
        <v>#N/A</v>
      </c>
      <c r="H254" t="e">
        <f t="shared" si="59"/>
        <v>#N/A</v>
      </c>
      <c r="I254" t="e">
        <f t="shared" si="60"/>
        <v>#N/A</v>
      </c>
      <c r="J254" t="e">
        <f t="shared" si="61"/>
        <v>#N/A</v>
      </c>
      <c r="K254" t="e">
        <f t="shared" si="62"/>
        <v>#N/A</v>
      </c>
      <c r="L254" t="e">
        <f t="shared" si="63"/>
        <v>#N/A</v>
      </c>
      <c r="M254" t="e">
        <f t="shared" si="64"/>
        <v>#N/A</v>
      </c>
      <c r="N254" t="e">
        <f t="shared" si="65"/>
        <v>#N/A</v>
      </c>
      <c r="O254" t="e">
        <f t="shared" si="66"/>
        <v>#N/A</v>
      </c>
      <c r="P254" t="e">
        <f t="shared" si="67"/>
        <v>#N/A</v>
      </c>
      <c r="Q254" t="e">
        <f t="shared" si="68"/>
        <v>#N/A</v>
      </c>
      <c r="R254" t="e">
        <f t="shared" si="69"/>
        <v>#N/A</v>
      </c>
      <c r="S254" t="e">
        <f t="shared" si="70"/>
        <v>#N/A</v>
      </c>
      <c r="T254" t="e">
        <f>VLOOKUP(C254,Codigos!$I$2:$I$213,1,FALSE)</f>
        <v>#N/A</v>
      </c>
      <c r="U254" t="e">
        <f>VLOOKUP(C254,Albergues!B$4:B$75,1,FALSE)</f>
        <v>#N/A</v>
      </c>
      <c r="V254" t="e">
        <f>VLOOKUP(C254,VMVDU!B$3:B$74,1,FALSE)</f>
        <v>#N/A</v>
      </c>
      <c r="W254" t="e">
        <f>VLOOKUP(C254,AsistenciaAlimentaria!B$2:B$43,1,FALSE)</f>
        <v>#N/A</v>
      </c>
      <c r="X254" t="e">
        <f>VLOOKUP(C254,Institituciones!$B$2:$B$27,1,FALSE)</f>
        <v>#N/A</v>
      </c>
      <c r="Y254" t="str">
        <f>VLOOKUP(C254,'[2]Municipalidades más Afectadas ('!$D$2:$D$44,1,FALSE)</f>
        <v>1409</v>
      </c>
      <c r="Z254" t="e">
        <f t="shared" si="71"/>
        <v>#N/A</v>
      </c>
    </row>
    <row r="255" spans="1:26">
      <c r="A255" t="str">
        <f t="shared" si="54"/>
        <v>LA UNION</v>
      </c>
      <c r="B255" s="13" t="s">
        <v>313</v>
      </c>
      <c r="C255" s="12" t="s">
        <v>590</v>
      </c>
      <c r="D255" t="e">
        <f t="shared" si="55"/>
        <v>#N/A</v>
      </c>
      <c r="E255" t="e">
        <f t="shared" si="56"/>
        <v>#N/A</v>
      </c>
      <c r="F255" t="e">
        <f t="shared" si="57"/>
        <v>#N/A</v>
      </c>
      <c r="G255" t="e">
        <f t="shared" si="58"/>
        <v>#N/A</v>
      </c>
      <c r="H255" t="e">
        <f t="shared" si="59"/>
        <v>#N/A</v>
      </c>
      <c r="I255" t="e">
        <f t="shared" si="60"/>
        <v>#N/A</v>
      </c>
      <c r="J255" t="e">
        <f t="shared" si="61"/>
        <v>#N/A</v>
      </c>
      <c r="K255" t="e">
        <f t="shared" si="62"/>
        <v>#N/A</v>
      </c>
      <c r="L255" t="e">
        <f t="shared" si="63"/>
        <v>#N/A</v>
      </c>
      <c r="M255" t="e">
        <f t="shared" si="64"/>
        <v>#N/A</v>
      </c>
      <c r="N255" t="e">
        <f t="shared" si="65"/>
        <v>#N/A</v>
      </c>
      <c r="O255" t="e">
        <f t="shared" si="66"/>
        <v>#N/A</v>
      </c>
      <c r="P255" t="e">
        <f t="shared" si="67"/>
        <v>#N/A</v>
      </c>
      <c r="Q255" t="e">
        <f t="shared" si="68"/>
        <v>#N/A</v>
      </c>
      <c r="R255" t="e">
        <f t="shared" si="69"/>
        <v>#N/A</v>
      </c>
      <c r="S255" t="e">
        <f t="shared" si="70"/>
        <v>#N/A</v>
      </c>
      <c r="T255" t="e">
        <f>VLOOKUP(C255,Codigos!$I$2:$I$213,1,FALSE)</f>
        <v>#N/A</v>
      </c>
      <c r="U255" t="e">
        <f>VLOOKUP(C255,Albergues!B$4:B$75,1,FALSE)</f>
        <v>#N/A</v>
      </c>
      <c r="V255" t="e">
        <f>VLOOKUP(C255,VMVDU!B$3:B$74,1,FALSE)</f>
        <v>#N/A</v>
      </c>
      <c r="W255" t="e">
        <f>VLOOKUP(C255,AsistenciaAlimentaria!B$2:B$43,1,FALSE)</f>
        <v>#N/A</v>
      </c>
      <c r="X255" t="e">
        <f>VLOOKUP(C255,Institituciones!$B$2:$B$27,1,FALSE)</f>
        <v>#N/A</v>
      </c>
      <c r="Y255" t="e">
        <f>VLOOKUP(C255,'[2]Municipalidades más Afectadas ('!$D$2:$D$44,1,FALSE)</f>
        <v>#N/A</v>
      </c>
      <c r="Z255" t="e">
        <f t="shared" si="71"/>
        <v>#N/A</v>
      </c>
    </row>
    <row r="256" spans="1:26">
      <c r="A256" t="str">
        <f t="shared" si="54"/>
        <v>LA UNION</v>
      </c>
      <c r="B256" s="13" t="s">
        <v>314</v>
      </c>
      <c r="C256" s="12" t="s">
        <v>591</v>
      </c>
      <c r="D256" t="e">
        <f t="shared" si="55"/>
        <v>#N/A</v>
      </c>
      <c r="E256" t="e">
        <f t="shared" si="56"/>
        <v>#N/A</v>
      </c>
      <c r="F256" t="e">
        <f t="shared" si="57"/>
        <v>#N/A</v>
      </c>
      <c r="G256" t="e">
        <f t="shared" si="58"/>
        <v>#N/A</v>
      </c>
      <c r="H256" t="e">
        <f t="shared" si="59"/>
        <v>#N/A</v>
      </c>
      <c r="I256" t="e">
        <f t="shared" si="60"/>
        <v>#N/A</v>
      </c>
      <c r="J256" t="e">
        <f t="shared" si="61"/>
        <v>#N/A</v>
      </c>
      <c r="K256" t="e">
        <f t="shared" si="62"/>
        <v>#N/A</v>
      </c>
      <c r="L256" t="e">
        <f t="shared" si="63"/>
        <v>#N/A</v>
      </c>
      <c r="M256" t="e">
        <f t="shared" si="64"/>
        <v>#N/A</v>
      </c>
      <c r="N256" t="e">
        <f t="shared" si="65"/>
        <v>#N/A</v>
      </c>
      <c r="O256" t="e">
        <f t="shared" si="66"/>
        <v>#N/A</v>
      </c>
      <c r="P256" t="e">
        <f t="shared" si="67"/>
        <v>#N/A</v>
      </c>
      <c r="Q256" t="e">
        <f t="shared" si="68"/>
        <v>#N/A</v>
      </c>
      <c r="R256" t="e">
        <f t="shared" si="69"/>
        <v>#N/A</v>
      </c>
      <c r="S256" t="e">
        <f t="shared" si="70"/>
        <v>#N/A</v>
      </c>
      <c r="T256" t="e">
        <f>VLOOKUP(C256,Codigos!$I$2:$I$213,1,FALSE)</f>
        <v>#N/A</v>
      </c>
      <c r="U256" t="e">
        <f>VLOOKUP(C256,Albergues!B$4:B$75,1,FALSE)</f>
        <v>#N/A</v>
      </c>
      <c r="V256" t="e">
        <f>VLOOKUP(C256,VMVDU!B$3:B$74,1,FALSE)</f>
        <v>#N/A</v>
      </c>
      <c r="W256" t="e">
        <f>VLOOKUP(C256,AsistenciaAlimentaria!B$2:B$43,1,FALSE)</f>
        <v>#N/A</v>
      </c>
      <c r="X256" t="e">
        <f>VLOOKUP(C256,Institituciones!$B$2:$B$27,1,FALSE)</f>
        <v>#N/A</v>
      </c>
      <c r="Y256" t="e">
        <f>VLOOKUP(C256,'[2]Municipalidades más Afectadas ('!$D$2:$D$44,1,FALSE)</f>
        <v>#N/A</v>
      </c>
      <c r="Z256" t="e">
        <f t="shared" si="71"/>
        <v>#N/A</v>
      </c>
    </row>
    <row r="257" spans="1:26">
      <c r="A257" t="str">
        <f t="shared" si="54"/>
        <v>LA UNION</v>
      </c>
      <c r="B257" s="13" t="s">
        <v>315</v>
      </c>
      <c r="C257" s="12" t="s">
        <v>592</v>
      </c>
      <c r="D257" t="e">
        <f t="shared" si="55"/>
        <v>#N/A</v>
      </c>
      <c r="E257" t="e">
        <f t="shared" si="56"/>
        <v>#N/A</v>
      </c>
      <c r="F257" t="e">
        <f t="shared" si="57"/>
        <v>#N/A</v>
      </c>
      <c r="G257" t="e">
        <f t="shared" si="58"/>
        <v>#N/A</v>
      </c>
      <c r="H257" t="e">
        <f t="shared" si="59"/>
        <v>#N/A</v>
      </c>
      <c r="I257" t="e">
        <f t="shared" si="60"/>
        <v>#N/A</v>
      </c>
      <c r="J257" t="e">
        <f t="shared" si="61"/>
        <v>#N/A</v>
      </c>
      <c r="K257" t="e">
        <f t="shared" si="62"/>
        <v>#N/A</v>
      </c>
      <c r="L257" t="e">
        <f t="shared" si="63"/>
        <v>#N/A</v>
      </c>
      <c r="M257" t="e">
        <f t="shared" si="64"/>
        <v>#N/A</v>
      </c>
      <c r="N257" t="e">
        <f t="shared" si="65"/>
        <v>#N/A</v>
      </c>
      <c r="O257" t="e">
        <f t="shared" si="66"/>
        <v>#N/A</v>
      </c>
      <c r="P257" t="e">
        <f t="shared" si="67"/>
        <v>#N/A</v>
      </c>
      <c r="Q257" t="e">
        <f t="shared" si="68"/>
        <v>#N/A</v>
      </c>
      <c r="R257" t="e">
        <f t="shared" si="69"/>
        <v>#N/A</v>
      </c>
      <c r="S257" t="e">
        <f t="shared" si="70"/>
        <v>#N/A</v>
      </c>
      <c r="T257" t="e">
        <f>VLOOKUP(C257,Codigos!$I$2:$I$213,1,FALSE)</f>
        <v>#N/A</v>
      </c>
      <c r="U257" t="e">
        <f>VLOOKUP(C257,Albergues!B$4:B$75,1,FALSE)</f>
        <v>#N/A</v>
      </c>
      <c r="V257" t="e">
        <f>VLOOKUP(C257,VMVDU!B$3:B$74,1,FALSE)</f>
        <v>#N/A</v>
      </c>
      <c r="W257" t="e">
        <f>VLOOKUP(C257,AsistenciaAlimentaria!B$2:B$43,1,FALSE)</f>
        <v>#N/A</v>
      </c>
      <c r="X257" t="e">
        <f>VLOOKUP(C257,Institituciones!$B$2:$B$27,1,FALSE)</f>
        <v>#N/A</v>
      </c>
      <c r="Y257" t="str">
        <f>VLOOKUP(C257,'[2]Municipalidades más Afectadas ('!$D$2:$D$44,1,FALSE)</f>
        <v>1412</v>
      </c>
      <c r="Z257" t="e">
        <f t="shared" si="71"/>
        <v>#N/A</v>
      </c>
    </row>
    <row r="258" spans="1:26">
      <c r="A258" t="str">
        <f t="shared" ref="A258:A263" si="72">VLOOKUP(LEFT(C258,2),CODDEPARTAMENTO,2,FALSE)</f>
        <v>LA UNION</v>
      </c>
      <c r="B258" s="13" t="s">
        <v>316</v>
      </c>
      <c r="C258" s="12" t="s">
        <v>593</v>
      </c>
      <c r="D258" t="e">
        <f t="shared" ref="D258:D263" si="73">VLOOKUP(C258,Albergues,2,FALSE)</f>
        <v>#N/A</v>
      </c>
      <c r="E258" t="e">
        <f t="shared" ref="E258:E263" si="74">VLOOKUP(C258,Albergues,3,FALSE)</f>
        <v>#N/A</v>
      </c>
      <c r="F258" t="e">
        <f t="shared" ref="F258:F263" si="75">VLOOKUP(C258,Albergues,4,FALSE)</f>
        <v>#N/A</v>
      </c>
      <c r="G258" t="e">
        <f t="shared" ref="G258:G263" si="76">VLOOKUP(C258,Albergues,5,FALSE)</f>
        <v>#N/A</v>
      </c>
      <c r="H258" t="e">
        <f t="shared" ref="H258:H263" si="77">F258+G258</f>
        <v>#N/A</v>
      </c>
      <c r="I258" t="e">
        <f t="shared" ref="I258:I263" si="78">VLOOKUP(C258,VDVMU,2,FALSE)</f>
        <v>#N/A</v>
      </c>
      <c r="J258" t="e">
        <f t="shared" ref="J258:J263" si="79">VLOOKUP(C258,VDVMU,3,FALSE)</f>
        <v>#N/A</v>
      </c>
      <c r="K258" t="e">
        <f t="shared" ref="K258:K263" si="80">VLOOKUP(C258,VDVMU,4,FALSE)</f>
        <v>#N/A</v>
      </c>
      <c r="L258" t="e">
        <f t="shared" ref="L258:L263" si="81">VLOOKUP(C258,VDVMU,5,FALSE)</f>
        <v>#N/A</v>
      </c>
      <c r="M258" t="e">
        <f t="shared" ref="M258:M263" si="82">K258+L258</f>
        <v>#N/A</v>
      </c>
      <c r="N258" t="e">
        <f t="shared" ref="N258:N263" si="83">VLOOKUP(C258,Asistencia,2,FALSE)</f>
        <v>#N/A</v>
      </c>
      <c r="O258" t="e">
        <f t="shared" ref="O258:O263" si="84">VLOOKUP(C258,Asistencia,3,FALSE)</f>
        <v>#N/A</v>
      </c>
      <c r="P258" t="e">
        <f t="shared" ref="P258:P263" si="85">VLOOKUP(C258,Asistencia,4,FALSE)</f>
        <v>#N/A</v>
      </c>
      <c r="Q258" t="e">
        <f t="shared" ref="Q258:Q263" si="86">VLOOKUP(C258,INSTITUCIONES,2,FALSE)</f>
        <v>#N/A</v>
      </c>
      <c r="R258" t="e">
        <f t="shared" ref="R258:R263" si="87">VLOOKUP(C258,INSTITUCIONES,3,FALSE)</f>
        <v>#N/A</v>
      </c>
      <c r="S258" t="e">
        <f t="shared" ref="S258:S263" si="88">VLOOKUP(C258,INSTITUCIONES,4,FALSE)</f>
        <v>#N/A</v>
      </c>
      <c r="T258" t="e">
        <f>VLOOKUP(C258,Codigos!$I$2:$I$213,1,FALSE)</f>
        <v>#N/A</v>
      </c>
      <c r="U258" t="e">
        <f>VLOOKUP(C258,Albergues!B$4:B$75,1,FALSE)</f>
        <v>#N/A</v>
      </c>
      <c r="V258" t="e">
        <f>VLOOKUP(C258,VMVDU!B$3:B$74,1,FALSE)</f>
        <v>#N/A</v>
      </c>
      <c r="W258" t="e">
        <f>VLOOKUP(C258,AsistenciaAlimentaria!B$2:B$43,1,FALSE)</f>
        <v>#N/A</v>
      </c>
      <c r="X258" t="e">
        <f>VLOOKUP(C258,Institituciones!$B$2:$B$27,1,FALSE)</f>
        <v>#N/A</v>
      </c>
      <c r="Y258" t="str">
        <f>VLOOKUP(C258,'[2]Municipalidades más Afectadas ('!$D$2:$D$44,1,FALSE)</f>
        <v>1413</v>
      </c>
      <c r="Z258" t="e">
        <f t="shared" si="71"/>
        <v>#N/A</v>
      </c>
    </row>
    <row r="259" spans="1:26">
      <c r="A259" t="str">
        <f t="shared" si="72"/>
        <v>LA UNION</v>
      </c>
      <c r="B259" s="13" t="s">
        <v>317</v>
      </c>
      <c r="C259" s="12" t="s">
        <v>594</v>
      </c>
      <c r="D259" t="e">
        <f t="shared" si="73"/>
        <v>#N/A</v>
      </c>
      <c r="E259" t="e">
        <f t="shared" si="74"/>
        <v>#N/A</v>
      </c>
      <c r="F259" t="e">
        <f t="shared" si="75"/>
        <v>#N/A</v>
      </c>
      <c r="G259" t="e">
        <f t="shared" si="76"/>
        <v>#N/A</v>
      </c>
      <c r="H259" t="e">
        <f t="shared" si="77"/>
        <v>#N/A</v>
      </c>
      <c r="I259" t="e">
        <f t="shared" si="78"/>
        <v>#N/A</v>
      </c>
      <c r="J259" t="e">
        <f t="shared" si="79"/>
        <v>#N/A</v>
      </c>
      <c r="K259" t="e">
        <f t="shared" si="80"/>
        <v>#N/A</v>
      </c>
      <c r="L259" t="e">
        <f t="shared" si="81"/>
        <v>#N/A</v>
      </c>
      <c r="M259" t="e">
        <f t="shared" si="82"/>
        <v>#N/A</v>
      </c>
      <c r="N259" t="e">
        <f t="shared" si="83"/>
        <v>#N/A</v>
      </c>
      <c r="O259" t="e">
        <f t="shared" si="84"/>
        <v>#N/A</v>
      </c>
      <c r="P259" t="e">
        <f t="shared" si="85"/>
        <v>#N/A</v>
      </c>
      <c r="Q259" t="e">
        <f t="shared" si="86"/>
        <v>#N/A</v>
      </c>
      <c r="R259" t="e">
        <f t="shared" si="87"/>
        <v>#N/A</v>
      </c>
      <c r="S259" t="e">
        <f t="shared" si="88"/>
        <v>#N/A</v>
      </c>
      <c r="T259" t="e">
        <f>VLOOKUP(C259,Codigos!$I$2:$I$213,1,FALSE)</f>
        <v>#N/A</v>
      </c>
      <c r="U259" t="e">
        <f>VLOOKUP(C259,Albergues!B$4:B$75,1,FALSE)</f>
        <v>#N/A</v>
      </c>
      <c r="V259" t="e">
        <f>VLOOKUP(C259,VMVDU!B$3:B$74,1,FALSE)</f>
        <v>#N/A</v>
      </c>
      <c r="W259" t="e">
        <f>VLOOKUP(C259,AsistenciaAlimentaria!B$2:B$43,1,FALSE)</f>
        <v>#N/A</v>
      </c>
      <c r="X259" t="e">
        <f>VLOOKUP(C259,Institituciones!$B$2:$B$27,1,FALSE)</f>
        <v>#N/A</v>
      </c>
      <c r="Y259" t="str">
        <f>VLOOKUP(C259,'[2]Municipalidades más Afectadas ('!$D$2:$D$44,1,FALSE)</f>
        <v>1414</v>
      </c>
      <c r="Z259" t="e">
        <f t="shared" ref="Z259:Z263" si="89">M259-H259</f>
        <v>#N/A</v>
      </c>
    </row>
    <row r="260" spans="1:26">
      <c r="A260" t="str">
        <f t="shared" si="72"/>
        <v>LA UNION</v>
      </c>
      <c r="B260" s="13" t="s">
        <v>318</v>
      </c>
      <c r="C260" s="12" t="s">
        <v>595</v>
      </c>
      <c r="D260" t="e">
        <f t="shared" si="73"/>
        <v>#N/A</v>
      </c>
      <c r="E260" t="e">
        <f t="shared" si="74"/>
        <v>#N/A</v>
      </c>
      <c r="F260" t="e">
        <f t="shared" si="75"/>
        <v>#N/A</v>
      </c>
      <c r="G260" t="e">
        <f t="shared" si="76"/>
        <v>#N/A</v>
      </c>
      <c r="H260" t="e">
        <f t="shared" si="77"/>
        <v>#N/A</v>
      </c>
      <c r="I260" t="e">
        <f t="shared" si="78"/>
        <v>#N/A</v>
      </c>
      <c r="J260" t="e">
        <f t="shared" si="79"/>
        <v>#N/A</v>
      </c>
      <c r="K260" t="e">
        <f t="shared" si="80"/>
        <v>#N/A</v>
      </c>
      <c r="L260" t="e">
        <f t="shared" si="81"/>
        <v>#N/A</v>
      </c>
      <c r="M260" t="e">
        <f t="shared" si="82"/>
        <v>#N/A</v>
      </c>
      <c r="N260" t="e">
        <f t="shared" si="83"/>
        <v>#N/A</v>
      </c>
      <c r="O260" t="e">
        <f t="shared" si="84"/>
        <v>#N/A</v>
      </c>
      <c r="P260" t="e">
        <f t="shared" si="85"/>
        <v>#N/A</v>
      </c>
      <c r="Q260" t="e">
        <f t="shared" si="86"/>
        <v>#N/A</v>
      </c>
      <c r="R260" t="e">
        <f t="shared" si="87"/>
        <v>#N/A</v>
      </c>
      <c r="S260" t="e">
        <f t="shared" si="88"/>
        <v>#N/A</v>
      </c>
      <c r="T260" t="e">
        <f>VLOOKUP(C260,Codigos!$I$2:$I$213,1,FALSE)</f>
        <v>#N/A</v>
      </c>
      <c r="U260" t="e">
        <f>VLOOKUP(C260,Albergues!B$4:B$75,1,FALSE)</f>
        <v>#N/A</v>
      </c>
      <c r="V260" t="e">
        <f>VLOOKUP(C260,VMVDU!B$3:B$74,1,FALSE)</f>
        <v>#N/A</v>
      </c>
      <c r="W260" t="e">
        <f>VLOOKUP(C260,AsistenciaAlimentaria!B$2:B$43,1,FALSE)</f>
        <v>#N/A</v>
      </c>
      <c r="X260" t="e">
        <f>VLOOKUP(C260,Institituciones!$B$2:$B$27,1,FALSE)</f>
        <v>#N/A</v>
      </c>
      <c r="Y260" t="str">
        <f>VLOOKUP(C260,'[2]Municipalidades más Afectadas ('!$D$2:$D$44,1,FALSE)</f>
        <v>1415</v>
      </c>
      <c r="Z260" t="e">
        <f t="shared" si="89"/>
        <v>#N/A</v>
      </c>
    </row>
    <row r="261" spans="1:26">
      <c r="A261" t="str">
        <f t="shared" si="72"/>
        <v>LA UNION</v>
      </c>
      <c r="B261" s="13" t="s">
        <v>319</v>
      </c>
      <c r="C261" s="12" t="s">
        <v>596</v>
      </c>
      <c r="D261" t="e">
        <f t="shared" si="73"/>
        <v>#N/A</v>
      </c>
      <c r="E261" t="e">
        <f t="shared" si="74"/>
        <v>#N/A</v>
      </c>
      <c r="F261" t="e">
        <f t="shared" si="75"/>
        <v>#N/A</v>
      </c>
      <c r="G261" t="e">
        <f t="shared" si="76"/>
        <v>#N/A</v>
      </c>
      <c r="H261" t="e">
        <f t="shared" si="77"/>
        <v>#N/A</v>
      </c>
      <c r="I261" t="e">
        <f t="shared" si="78"/>
        <v>#N/A</v>
      </c>
      <c r="J261" t="e">
        <f t="shared" si="79"/>
        <v>#N/A</v>
      </c>
      <c r="K261" t="e">
        <f t="shared" si="80"/>
        <v>#N/A</v>
      </c>
      <c r="L261" t="e">
        <f t="shared" si="81"/>
        <v>#N/A</v>
      </c>
      <c r="M261" t="e">
        <f t="shared" si="82"/>
        <v>#N/A</v>
      </c>
      <c r="N261" t="e">
        <f t="shared" si="83"/>
        <v>#N/A</v>
      </c>
      <c r="O261" t="e">
        <f t="shared" si="84"/>
        <v>#N/A</v>
      </c>
      <c r="P261" t="e">
        <f t="shared" si="85"/>
        <v>#N/A</v>
      </c>
      <c r="Q261" t="e">
        <f t="shared" si="86"/>
        <v>#N/A</v>
      </c>
      <c r="R261" t="e">
        <f t="shared" si="87"/>
        <v>#N/A</v>
      </c>
      <c r="S261" t="e">
        <f t="shared" si="88"/>
        <v>#N/A</v>
      </c>
      <c r="T261" t="e">
        <f>VLOOKUP(C261,Codigos!$I$2:$I$213,1,FALSE)</f>
        <v>#N/A</v>
      </c>
      <c r="U261" t="e">
        <f>VLOOKUP(C261,Albergues!B$4:B$75,1,FALSE)</f>
        <v>#N/A</v>
      </c>
      <c r="V261" t="e">
        <f>VLOOKUP(C261,VMVDU!B$3:B$74,1,FALSE)</f>
        <v>#N/A</v>
      </c>
      <c r="W261" t="e">
        <f>VLOOKUP(C261,AsistenciaAlimentaria!B$2:B$43,1,FALSE)</f>
        <v>#N/A</v>
      </c>
      <c r="X261" t="e">
        <f>VLOOKUP(C261,Institituciones!$B$2:$B$27,1,FALSE)</f>
        <v>#N/A</v>
      </c>
      <c r="Y261" t="e">
        <f>VLOOKUP(C261,'[2]Municipalidades más Afectadas ('!$D$2:$D$44,1,FALSE)</f>
        <v>#N/A</v>
      </c>
      <c r="Z261" t="e">
        <f t="shared" si="89"/>
        <v>#N/A</v>
      </c>
    </row>
    <row r="262" spans="1:26">
      <c r="A262" t="str">
        <f t="shared" si="72"/>
        <v>LA UNION</v>
      </c>
      <c r="B262" s="13" t="s">
        <v>320</v>
      </c>
      <c r="C262" s="12" t="s">
        <v>597</v>
      </c>
      <c r="D262" t="e">
        <f t="shared" si="73"/>
        <v>#N/A</v>
      </c>
      <c r="E262" t="e">
        <f t="shared" si="74"/>
        <v>#N/A</v>
      </c>
      <c r="F262" t="e">
        <f t="shared" si="75"/>
        <v>#N/A</v>
      </c>
      <c r="G262" t="e">
        <f t="shared" si="76"/>
        <v>#N/A</v>
      </c>
      <c r="H262" t="e">
        <f t="shared" si="77"/>
        <v>#N/A</v>
      </c>
      <c r="I262" t="e">
        <f t="shared" si="78"/>
        <v>#N/A</v>
      </c>
      <c r="J262" t="e">
        <f t="shared" si="79"/>
        <v>#N/A</v>
      </c>
      <c r="K262" t="e">
        <f t="shared" si="80"/>
        <v>#N/A</v>
      </c>
      <c r="L262" t="e">
        <f t="shared" si="81"/>
        <v>#N/A</v>
      </c>
      <c r="M262" t="e">
        <f t="shared" si="82"/>
        <v>#N/A</v>
      </c>
      <c r="N262" t="e">
        <f t="shared" si="83"/>
        <v>#N/A</v>
      </c>
      <c r="O262" t="e">
        <f t="shared" si="84"/>
        <v>#N/A</v>
      </c>
      <c r="P262" t="e">
        <f t="shared" si="85"/>
        <v>#N/A</v>
      </c>
      <c r="Q262" t="e">
        <f t="shared" si="86"/>
        <v>#N/A</v>
      </c>
      <c r="R262" t="e">
        <f t="shared" si="87"/>
        <v>#N/A</v>
      </c>
      <c r="S262" t="e">
        <f t="shared" si="88"/>
        <v>#N/A</v>
      </c>
      <c r="T262" t="e">
        <f>VLOOKUP(C262,Codigos!$I$2:$I$213,1,FALSE)</f>
        <v>#N/A</v>
      </c>
      <c r="U262" t="e">
        <f>VLOOKUP(C262,Albergues!B$4:B$75,1,FALSE)</f>
        <v>#N/A</v>
      </c>
      <c r="V262" t="e">
        <f>VLOOKUP(C262,VMVDU!B$3:B$74,1,FALSE)</f>
        <v>#N/A</v>
      </c>
      <c r="W262" t="e">
        <f>VLOOKUP(C262,AsistenciaAlimentaria!B$2:B$43,1,FALSE)</f>
        <v>#N/A</v>
      </c>
      <c r="X262" t="e">
        <f>VLOOKUP(C262,Institituciones!$B$2:$B$27,1,FALSE)</f>
        <v>#N/A</v>
      </c>
      <c r="Y262" t="e">
        <f>VLOOKUP(C262,'[2]Municipalidades más Afectadas ('!$D$2:$D$44,1,FALSE)</f>
        <v>#N/A</v>
      </c>
      <c r="Z262" t="e">
        <f t="shared" si="89"/>
        <v>#N/A</v>
      </c>
    </row>
    <row r="263" spans="1:26">
      <c r="A263" t="str">
        <f t="shared" si="72"/>
        <v>LA UNION</v>
      </c>
      <c r="B263" s="13" t="s">
        <v>321</v>
      </c>
      <c r="C263" s="12" t="s">
        <v>598</v>
      </c>
      <c r="D263">
        <f t="shared" si="73"/>
        <v>1</v>
      </c>
      <c r="E263">
        <f t="shared" si="74"/>
        <v>0</v>
      </c>
      <c r="F263">
        <f t="shared" si="75"/>
        <v>0</v>
      </c>
      <c r="G263">
        <f t="shared" si="76"/>
        <v>4</v>
      </c>
      <c r="H263">
        <f t="shared" si="77"/>
        <v>4</v>
      </c>
      <c r="I263">
        <f t="shared" si="78"/>
        <v>1</v>
      </c>
      <c r="J263">
        <f t="shared" si="79"/>
        <v>0</v>
      </c>
      <c r="K263">
        <f t="shared" si="80"/>
        <v>0</v>
      </c>
      <c r="L263">
        <f t="shared" si="81"/>
        <v>4</v>
      </c>
      <c r="M263">
        <f t="shared" si="82"/>
        <v>4</v>
      </c>
      <c r="N263" t="e">
        <f t="shared" si="83"/>
        <v>#N/A</v>
      </c>
      <c r="O263" t="e">
        <f t="shared" si="84"/>
        <v>#N/A</v>
      </c>
      <c r="P263" t="e">
        <f t="shared" si="85"/>
        <v>#N/A</v>
      </c>
      <c r="Q263" t="e">
        <f t="shared" si="86"/>
        <v>#N/A</v>
      </c>
      <c r="R263" t="e">
        <f t="shared" si="87"/>
        <v>#N/A</v>
      </c>
      <c r="S263" t="e">
        <f t="shared" si="88"/>
        <v>#N/A</v>
      </c>
      <c r="T263" t="str">
        <f>VLOOKUP(C263,Codigos!$I$2:$I$213,1,FALSE)</f>
        <v>1418</v>
      </c>
      <c r="U263" t="str">
        <f>VLOOKUP(C263,Albergues!B$4:B$75,1,FALSE)</f>
        <v>1418</v>
      </c>
      <c r="V263" t="str">
        <f>VLOOKUP(C263,VMVDU!B$3:B$74,1,FALSE)</f>
        <v>1418</v>
      </c>
      <c r="W263" t="e">
        <f>VLOOKUP(C263,AsistenciaAlimentaria!B$2:B$43,1,FALSE)</f>
        <v>#N/A</v>
      </c>
      <c r="X263" t="e">
        <f>VLOOKUP(C263,Institituciones!$B$2:$B$27,1,FALSE)</f>
        <v>#N/A</v>
      </c>
      <c r="Y263" t="str">
        <f>VLOOKUP(C263,'[2]Municipalidades más Afectadas ('!$D$2:$D$44,1,FALSE)</f>
        <v>1418</v>
      </c>
      <c r="Z263">
        <f t="shared" si="89"/>
        <v>0</v>
      </c>
    </row>
  </sheetData>
  <sheetProtection password="E964" sheet="1" objects="1" scenarios="1"/>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sheetPr>
    <tabColor theme="4"/>
  </sheetPr>
  <dimension ref="A2:C14"/>
  <sheetViews>
    <sheetView workbookViewId="0">
      <selection activeCell="J21" sqref="J21"/>
    </sheetView>
  </sheetViews>
  <sheetFormatPr baseColWidth="10" defaultRowHeight="15"/>
  <sheetData>
    <row r="2" spans="1:3">
      <c r="A2" t="s">
        <v>0</v>
      </c>
      <c r="B2" t="s">
        <v>659</v>
      </c>
      <c r="C2" t="s">
        <v>660</v>
      </c>
    </row>
    <row r="3" spans="1:3">
      <c r="A3" s="14" t="s">
        <v>100</v>
      </c>
      <c r="B3" s="8">
        <v>0</v>
      </c>
      <c r="C3" s="8">
        <v>35</v>
      </c>
    </row>
    <row r="4" spans="1:3">
      <c r="A4" s="14" t="s">
        <v>243</v>
      </c>
      <c r="B4" s="8">
        <v>32</v>
      </c>
      <c r="C4" s="8">
        <v>742</v>
      </c>
    </row>
    <row r="5" spans="1:3">
      <c r="A5" s="14" t="s">
        <v>101</v>
      </c>
      <c r="B5" s="8">
        <v>0</v>
      </c>
      <c r="C5" s="8">
        <v>511</v>
      </c>
    </row>
    <row r="6" spans="1:3">
      <c r="A6" s="14" t="s">
        <v>147</v>
      </c>
      <c r="B6" s="8">
        <v>267</v>
      </c>
      <c r="C6" s="8">
        <v>22</v>
      </c>
    </row>
    <row r="7" spans="1:3">
      <c r="A7" s="14" t="s">
        <v>149</v>
      </c>
      <c r="B7" s="8">
        <v>277</v>
      </c>
      <c r="C7" s="8">
        <v>12</v>
      </c>
    </row>
    <row r="8" spans="1:3">
      <c r="A8" s="14" t="s">
        <v>121</v>
      </c>
      <c r="B8" s="8">
        <v>45</v>
      </c>
      <c r="C8" s="8">
        <v>37</v>
      </c>
    </row>
    <row r="9" spans="1:3">
      <c r="A9" s="14" t="s">
        <v>68</v>
      </c>
      <c r="B9" s="8">
        <v>141</v>
      </c>
      <c r="C9" s="8">
        <v>0</v>
      </c>
    </row>
    <row r="10" spans="1:3">
      <c r="A10" s="14" t="s">
        <v>75</v>
      </c>
      <c r="B10" s="8">
        <v>511</v>
      </c>
      <c r="C10" s="8">
        <v>0</v>
      </c>
    </row>
    <row r="11" spans="1:3">
      <c r="A11" s="14" t="s">
        <v>209</v>
      </c>
      <c r="B11" s="8">
        <v>28</v>
      </c>
      <c r="C11" s="8">
        <v>150</v>
      </c>
    </row>
    <row r="12" spans="1:3">
      <c r="A12" s="14" t="s">
        <v>159</v>
      </c>
      <c r="B12" s="8">
        <v>2</v>
      </c>
      <c r="C12" s="8">
        <v>163</v>
      </c>
    </row>
    <row r="13" spans="1:3">
      <c r="A13" s="14" t="s">
        <v>110</v>
      </c>
      <c r="B13" s="8">
        <v>675</v>
      </c>
      <c r="C13" s="8">
        <v>148</v>
      </c>
    </row>
    <row r="14" spans="1:3">
      <c r="A14" s="14" t="s">
        <v>80</v>
      </c>
      <c r="B14" s="8">
        <v>526</v>
      </c>
      <c r="C14" s="8">
        <v>182</v>
      </c>
    </row>
  </sheetData>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sheetPr>
    <tabColor theme="0" tint="-0.499984740745262"/>
  </sheetPr>
  <dimension ref="A1:L263"/>
  <sheetViews>
    <sheetView workbookViewId="0">
      <selection activeCell="K11" sqref="K11"/>
    </sheetView>
  </sheetViews>
  <sheetFormatPr baseColWidth="10" defaultRowHeight="15"/>
  <cols>
    <col min="2" max="3" width="16.7109375" customWidth="1"/>
    <col min="5" max="5" width="31.28515625" customWidth="1"/>
  </cols>
  <sheetData>
    <row r="1" spans="1:12">
      <c r="A1" t="s">
        <v>58</v>
      </c>
      <c r="B1" t="s">
        <v>59</v>
      </c>
      <c r="D1" t="s">
        <v>60</v>
      </c>
      <c r="E1" t="s">
        <v>0</v>
      </c>
    </row>
    <row r="2" spans="1:12" ht="15" customHeight="1">
      <c r="A2" s="10" t="s">
        <v>599</v>
      </c>
      <c r="B2" s="11" t="s">
        <v>61</v>
      </c>
      <c r="C2" s="10" t="str">
        <f>IF(LEN(TEXT(A2,0))=1,"0"&amp;TEXT(A2,0),TEXT(A2,0))</f>
        <v>01</v>
      </c>
      <c r="D2" s="12">
        <v>101</v>
      </c>
      <c r="E2" s="13" t="s">
        <v>61</v>
      </c>
      <c r="F2" s="12" t="str">
        <f t="shared" ref="F2:F65" si="0">IF(LEN(TEXT(D2,0))=3,"0"&amp;TEXT(D2,0),TEXT(D2,0))</f>
        <v>0101</v>
      </c>
      <c r="G2" s="12">
        <v>101</v>
      </c>
      <c r="H2">
        <f>INT((LEFT(F2,2)))</f>
        <v>1</v>
      </c>
      <c r="I2" t="s">
        <v>362</v>
      </c>
      <c r="J2" s="67" t="s">
        <v>681</v>
      </c>
      <c r="K2" s="67"/>
      <c r="L2" s="67"/>
    </row>
    <row r="3" spans="1:12">
      <c r="A3" s="10" t="s">
        <v>600</v>
      </c>
      <c r="B3" s="11" t="s">
        <v>62</v>
      </c>
      <c r="C3" s="10" t="str">
        <f t="shared" ref="C3:C16" si="1">IF(LEN(TEXT(A3,0))=1,"0"&amp;TEXT(A3,0),TEXT(A3,0))</f>
        <v>02</v>
      </c>
      <c r="D3" s="12">
        <v>102</v>
      </c>
      <c r="E3" s="13" t="s">
        <v>63</v>
      </c>
      <c r="F3" s="12" t="str">
        <f t="shared" si="0"/>
        <v>0102</v>
      </c>
      <c r="G3" s="12">
        <v>102</v>
      </c>
      <c r="H3">
        <f t="shared" ref="H3:H66" si="2">INT((LEFT(F3,2)))</f>
        <v>1</v>
      </c>
      <c r="I3" t="s">
        <v>337</v>
      </c>
      <c r="J3" s="67"/>
      <c r="K3" s="67"/>
      <c r="L3" s="67"/>
    </row>
    <row r="4" spans="1:12">
      <c r="A4" s="10" t="s">
        <v>601</v>
      </c>
      <c r="B4" s="11" t="s">
        <v>64</v>
      </c>
      <c r="C4" s="10" t="str">
        <f t="shared" si="1"/>
        <v>03</v>
      </c>
      <c r="D4" s="12">
        <v>103</v>
      </c>
      <c r="E4" s="13" t="s">
        <v>65</v>
      </c>
      <c r="F4" s="12" t="str">
        <f t="shared" si="0"/>
        <v>0103</v>
      </c>
      <c r="G4" s="12">
        <v>103</v>
      </c>
      <c r="H4">
        <f t="shared" si="2"/>
        <v>1</v>
      </c>
      <c r="I4" t="s">
        <v>338</v>
      </c>
      <c r="J4" s="67"/>
      <c r="K4" s="67"/>
      <c r="L4" s="67"/>
    </row>
    <row r="5" spans="1:12">
      <c r="A5" s="10" t="s">
        <v>602</v>
      </c>
      <c r="B5" s="11" t="s">
        <v>66</v>
      </c>
      <c r="C5" s="10" t="str">
        <f t="shared" si="1"/>
        <v>04</v>
      </c>
      <c r="D5" s="12">
        <v>104</v>
      </c>
      <c r="E5" s="13" t="s">
        <v>67</v>
      </c>
      <c r="F5" s="12" t="str">
        <f t="shared" si="0"/>
        <v>0104</v>
      </c>
      <c r="G5" s="12">
        <v>104</v>
      </c>
      <c r="H5">
        <f t="shared" si="2"/>
        <v>1</v>
      </c>
      <c r="I5" t="s">
        <v>434</v>
      </c>
      <c r="J5" t="s">
        <v>679</v>
      </c>
      <c r="K5" t="s">
        <v>680</v>
      </c>
    </row>
    <row r="6" spans="1:12">
      <c r="A6" s="10" t="s">
        <v>603</v>
      </c>
      <c r="B6" s="11" t="s">
        <v>68</v>
      </c>
      <c r="C6" s="10" t="str">
        <f t="shared" si="1"/>
        <v>05</v>
      </c>
      <c r="D6" s="12">
        <v>105</v>
      </c>
      <c r="E6" s="13" t="s">
        <v>69</v>
      </c>
      <c r="F6" s="12" t="str">
        <f t="shared" si="0"/>
        <v>0105</v>
      </c>
      <c r="G6" s="12">
        <v>105</v>
      </c>
      <c r="H6">
        <f t="shared" si="2"/>
        <v>1</v>
      </c>
      <c r="I6" t="s">
        <v>363</v>
      </c>
    </row>
    <row r="7" spans="1:12">
      <c r="A7" s="10" t="s">
        <v>604</v>
      </c>
      <c r="B7" s="11" t="s">
        <v>70</v>
      </c>
      <c r="C7" s="10" t="str">
        <f t="shared" si="1"/>
        <v>06</v>
      </c>
      <c r="D7" s="12">
        <v>106</v>
      </c>
      <c r="E7" s="13" t="s">
        <v>71</v>
      </c>
      <c r="F7" s="12" t="str">
        <f t="shared" si="0"/>
        <v>0106</v>
      </c>
      <c r="G7" s="12">
        <v>106</v>
      </c>
      <c r="H7">
        <f t="shared" si="2"/>
        <v>1</v>
      </c>
      <c r="I7" t="s">
        <v>435</v>
      </c>
    </row>
    <row r="8" spans="1:12">
      <c r="A8" s="10" t="s">
        <v>605</v>
      </c>
      <c r="B8" s="11" t="s">
        <v>72</v>
      </c>
      <c r="C8" s="10" t="str">
        <f t="shared" si="1"/>
        <v>07</v>
      </c>
      <c r="D8" s="12">
        <v>107</v>
      </c>
      <c r="E8" s="13" t="s">
        <v>73</v>
      </c>
      <c r="F8" s="12" t="str">
        <f t="shared" si="0"/>
        <v>0107</v>
      </c>
      <c r="G8" s="12">
        <v>107</v>
      </c>
      <c r="H8">
        <f t="shared" si="2"/>
        <v>1</v>
      </c>
      <c r="I8" t="s">
        <v>513</v>
      </c>
    </row>
    <row r="9" spans="1:12">
      <c r="A9" s="10" t="s">
        <v>606</v>
      </c>
      <c r="B9" s="11" t="s">
        <v>74</v>
      </c>
      <c r="C9" s="10" t="str">
        <f t="shared" si="1"/>
        <v>08</v>
      </c>
      <c r="D9" s="12">
        <v>108</v>
      </c>
      <c r="E9" s="13" t="s">
        <v>75</v>
      </c>
      <c r="F9" s="12" t="str">
        <f t="shared" si="0"/>
        <v>0108</v>
      </c>
      <c r="G9" s="12">
        <v>108</v>
      </c>
      <c r="H9">
        <f t="shared" si="2"/>
        <v>1</v>
      </c>
      <c r="I9" t="s">
        <v>556</v>
      </c>
    </row>
    <row r="10" spans="1:12">
      <c r="A10" s="10" t="s">
        <v>607</v>
      </c>
      <c r="B10" s="11" t="s">
        <v>76</v>
      </c>
      <c r="C10" s="10" t="str">
        <f t="shared" si="1"/>
        <v>09</v>
      </c>
      <c r="D10" s="12">
        <v>109</v>
      </c>
      <c r="E10" s="13" t="s">
        <v>77</v>
      </c>
      <c r="F10" s="12" t="str">
        <f t="shared" si="0"/>
        <v>0109</v>
      </c>
      <c r="G10" s="12">
        <v>109</v>
      </c>
      <c r="H10">
        <f t="shared" si="2"/>
        <v>1</v>
      </c>
      <c r="I10" t="s">
        <v>514</v>
      </c>
    </row>
    <row r="11" spans="1:12">
      <c r="A11" s="10" t="s">
        <v>608</v>
      </c>
      <c r="B11" s="11" t="s">
        <v>78</v>
      </c>
      <c r="C11" s="10" t="str">
        <f t="shared" si="1"/>
        <v>10</v>
      </c>
      <c r="D11" s="12">
        <v>110</v>
      </c>
      <c r="E11" s="13" t="s">
        <v>79</v>
      </c>
      <c r="F11" s="12" t="str">
        <f t="shared" si="0"/>
        <v>0110</v>
      </c>
      <c r="G11" s="12">
        <v>110</v>
      </c>
      <c r="H11">
        <f t="shared" si="2"/>
        <v>1</v>
      </c>
      <c r="I11" t="s">
        <v>364</v>
      </c>
    </row>
    <row r="12" spans="1:12">
      <c r="A12" s="10" t="s">
        <v>609</v>
      </c>
      <c r="B12" s="11" t="s">
        <v>80</v>
      </c>
      <c r="C12" s="10" t="str">
        <f t="shared" si="1"/>
        <v>11</v>
      </c>
      <c r="D12" s="12">
        <v>111</v>
      </c>
      <c r="E12" s="13" t="s">
        <v>81</v>
      </c>
      <c r="F12" s="12" t="str">
        <f t="shared" si="0"/>
        <v>0111</v>
      </c>
      <c r="G12" s="12">
        <v>111</v>
      </c>
      <c r="H12">
        <f t="shared" si="2"/>
        <v>1</v>
      </c>
      <c r="I12" t="s">
        <v>535</v>
      </c>
    </row>
    <row r="13" spans="1:12">
      <c r="A13" s="10" t="s">
        <v>610</v>
      </c>
      <c r="B13" s="11" t="s">
        <v>82</v>
      </c>
      <c r="C13" s="10" t="str">
        <f t="shared" si="1"/>
        <v>12</v>
      </c>
      <c r="D13" s="12">
        <v>112</v>
      </c>
      <c r="E13" s="13" t="s">
        <v>83</v>
      </c>
      <c r="F13" s="12" t="str">
        <f t="shared" si="0"/>
        <v>0112</v>
      </c>
      <c r="G13" s="12">
        <v>112</v>
      </c>
      <c r="H13">
        <f t="shared" si="2"/>
        <v>1</v>
      </c>
      <c r="I13" t="s">
        <v>351</v>
      </c>
    </row>
    <row r="14" spans="1:12">
      <c r="A14" s="10" t="s">
        <v>611</v>
      </c>
      <c r="B14" s="11" t="s">
        <v>84</v>
      </c>
      <c r="C14" s="10" t="str">
        <f t="shared" si="1"/>
        <v>13</v>
      </c>
      <c r="D14" s="12">
        <v>201</v>
      </c>
      <c r="E14" s="13" t="s">
        <v>85</v>
      </c>
      <c r="F14" s="12" t="str">
        <f t="shared" si="0"/>
        <v>0201</v>
      </c>
      <c r="G14" s="12">
        <v>201</v>
      </c>
      <c r="H14">
        <f t="shared" si="2"/>
        <v>2</v>
      </c>
      <c r="I14" t="s">
        <v>540</v>
      </c>
    </row>
    <row r="15" spans="1:12">
      <c r="A15" s="10" t="s">
        <v>612</v>
      </c>
      <c r="B15" s="11" t="s">
        <v>86</v>
      </c>
      <c r="C15" s="10" t="str">
        <f t="shared" si="1"/>
        <v>14</v>
      </c>
      <c r="D15" s="12">
        <v>202</v>
      </c>
      <c r="E15" s="13" t="s">
        <v>87</v>
      </c>
      <c r="F15" s="12" t="str">
        <f t="shared" si="0"/>
        <v>0202</v>
      </c>
      <c r="G15" s="12">
        <v>202</v>
      </c>
      <c r="H15">
        <f t="shared" si="2"/>
        <v>2</v>
      </c>
      <c r="I15" t="s">
        <v>412</v>
      </c>
    </row>
    <row r="16" spans="1:12">
      <c r="A16" s="10" t="s">
        <v>613</v>
      </c>
      <c r="B16" s="11" t="s">
        <v>88</v>
      </c>
      <c r="C16" s="10" t="str">
        <f t="shared" si="1"/>
        <v>00</v>
      </c>
      <c r="D16" s="12">
        <v>203</v>
      </c>
      <c r="E16" s="13" t="s">
        <v>89</v>
      </c>
      <c r="F16" s="12" t="str">
        <f t="shared" si="0"/>
        <v>0203</v>
      </c>
      <c r="G16" s="12">
        <v>203</v>
      </c>
      <c r="H16">
        <f t="shared" si="2"/>
        <v>2</v>
      </c>
      <c r="I16" t="s">
        <v>536</v>
      </c>
    </row>
    <row r="17" spans="4:9">
      <c r="D17" s="12">
        <v>204</v>
      </c>
      <c r="E17" s="13" t="s">
        <v>90</v>
      </c>
      <c r="F17" s="12" t="str">
        <f t="shared" si="0"/>
        <v>0204</v>
      </c>
      <c r="G17" s="12">
        <v>204</v>
      </c>
      <c r="H17">
        <f t="shared" si="2"/>
        <v>2</v>
      </c>
      <c r="I17" t="s">
        <v>451</v>
      </c>
    </row>
    <row r="18" spans="4:9">
      <c r="D18" s="12">
        <v>205</v>
      </c>
      <c r="E18" s="13" t="s">
        <v>91</v>
      </c>
      <c r="F18" s="12" t="str">
        <f t="shared" si="0"/>
        <v>0205</v>
      </c>
      <c r="G18" s="12">
        <v>205</v>
      </c>
      <c r="H18">
        <f t="shared" si="2"/>
        <v>2</v>
      </c>
      <c r="I18" t="s">
        <v>350</v>
      </c>
    </row>
    <row r="19" spans="4:9">
      <c r="D19" s="12">
        <v>206</v>
      </c>
      <c r="E19" s="13" t="s">
        <v>92</v>
      </c>
      <c r="F19" s="12" t="str">
        <f t="shared" si="0"/>
        <v>0206</v>
      </c>
      <c r="G19" s="12">
        <v>206</v>
      </c>
      <c r="H19">
        <f t="shared" si="2"/>
        <v>2</v>
      </c>
      <c r="I19" t="s">
        <v>515</v>
      </c>
    </row>
    <row r="20" spans="4:9">
      <c r="D20" s="12">
        <v>207</v>
      </c>
      <c r="E20" s="13" t="s">
        <v>93</v>
      </c>
      <c r="F20" s="12" t="str">
        <f t="shared" si="0"/>
        <v>0207</v>
      </c>
      <c r="G20" s="12">
        <v>207</v>
      </c>
      <c r="H20">
        <f t="shared" si="2"/>
        <v>2</v>
      </c>
      <c r="I20" t="s">
        <v>340</v>
      </c>
    </row>
    <row r="21" spans="4:9">
      <c r="D21" s="12">
        <v>208</v>
      </c>
      <c r="E21" s="13" t="s">
        <v>94</v>
      </c>
      <c r="F21" s="12" t="str">
        <f t="shared" si="0"/>
        <v>0208</v>
      </c>
      <c r="G21" s="12">
        <v>208</v>
      </c>
      <c r="H21">
        <f t="shared" si="2"/>
        <v>2</v>
      </c>
      <c r="I21" t="s">
        <v>584</v>
      </c>
    </row>
    <row r="22" spans="4:9">
      <c r="D22" s="12">
        <v>209</v>
      </c>
      <c r="E22" s="13" t="s">
        <v>95</v>
      </c>
      <c r="F22" s="12" t="str">
        <f t="shared" si="0"/>
        <v>0209</v>
      </c>
      <c r="G22" s="12">
        <v>209</v>
      </c>
      <c r="H22">
        <f t="shared" si="2"/>
        <v>2</v>
      </c>
      <c r="I22" t="s">
        <v>365</v>
      </c>
    </row>
    <row r="23" spans="4:9">
      <c r="D23" s="12">
        <v>210</v>
      </c>
      <c r="E23" s="13" t="s">
        <v>62</v>
      </c>
      <c r="F23" s="12" t="str">
        <f t="shared" si="0"/>
        <v>0210</v>
      </c>
      <c r="G23" s="12">
        <v>210</v>
      </c>
      <c r="H23">
        <f t="shared" si="2"/>
        <v>2</v>
      </c>
      <c r="I23" t="s">
        <v>454</v>
      </c>
    </row>
    <row r="24" spans="4:9">
      <c r="D24" s="12">
        <v>211</v>
      </c>
      <c r="E24" s="13" t="s">
        <v>96</v>
      </c>
      <c r="F24" s="12" t="str">
        <f t="shared" si="0"/>
        <v>0211</v>
      </c>
      <c r="G24" s="12">
        <v>211</v>
      </c>
      <c r="H24">
        <f t="shared" si="2"/>
        <v>2</v>
      </c>
      <c r="I24" t="s">
        <v>386</v>
      </c>
    </row>
    <row r="25" spans="4:9">
      <c r="D25" s="12">
        <v>212</v>
      </c>
      <c r="E25" s="13" t="s">
        <v>97</v>
      </c>
      <c r="F25" s="12" t="str">
        <f t="shared" si="0"/>
        <v>0212</v>
      </c>
      <c r="G25" s="12">
        <v>212</v>
      </c>
      <c r="H25">
        <f t="shared" si="2"/>
        <v>2</v>
      </c>
      <c r="I25" t="s">
        <v>352</v>
      </c>
    </row>
    <row r="26" spans="4:9">
      <c r="D26" s="12">
        <v>213</v>
      </c>
      <c r="E26" s="13" t="s">
        <v>98</v>
      </c>
      <c r="F26" s="12" t="str">
        <f t="shared" si="0"/>
        <v>0213</v>
      </c>
      <c r="G26" s="12">
        <v>213</v>
      </c>
      <c r="H26">
        <f t="shared" si="2"/>
        <v>2</v>
      </c>
      <c r="I26" t="s">
        <v>560</v>
      </c>
    </row>
    <row r="27" spans="4:9">
      <c r="D27" s="12">
        <v>301</v>
      </c>
      <c r="E27" s="13" t="s">
        <v>99</v>
      </c>
      <c r="F27" s="12" t="str">
        <f t="shared" si="0"/>
        <v>0301</v>
      </c>
      <c r="G27" s="12">
        <v>301</v>
      </c>
      <c r="H27">
        <f t="shared" si="2"/>
        <v>3</v>
      </c>
      <c r="I27" t="s">
        <v>437</v>
      </c>
    </row>
    <row r="28" spans="4:9">
      <c r="D28" s="12">
        <v>302</v>
      </c>
      <c r="E28" s="13" t="s">
        <v>100</v>
      </c>
      <c r="F28" s="12" t="str">
        <f t="shared" si="0"/>
        <v>0302</v>
      </c>
      <c r="G28" s="12">
        <v>302</v>
      </c>
      <c r="H28">
        <f t="shared" si="2"/>
        <v>3</v>
      </c>
      <c r="I28" t="s">
        <v>353</v>
      </c>
    </row>
    <row r="29" spans="4:9">
      <c r="D29" s="12">
        <v>303</v>
      </c>
      <c r="E29" s="13" t="s">
        <v>101</v>
      </c>
      <c r="F29" s="12" t="str">
        <f t="shared" si="0"/>
        <v>0303</v>
      </c>
      <c r="G29" s="12">
        <v>303</v>
      </c>
      <c r="H29">
        <f t="shared" si="2"/>
        <v>3</v>
      </c>
      <c r="I29" t="s">
        <v>500</v>
      </c>
    </row>
    <row r="30" spans="4:9">
      <c r="D30" s="12">
        <v>304</v>
      </c>
      <c r="E30" s="13" t="s">
        <v>102</v>
      </c>
      <c r="F30" s="12" t="str">
        <f t="shared" si="0"/>
        <v>0304</v>
      </c>
      <c r="G30" s="12">
        <v>304</v>
      </c>
      <c r="H30">
        <f t="shared" si="2"/>
        <v>3</v>
      </c>
      <c r="I30" t="s">
        <v>439</v>
      </c>
    </row>
    <row r="31" spans="4:9">
      <c r="D31" s="12">
        <v>305</v>
      </c>
      <c r="E31" s="13" t="s">
        <v>103</v>
      </c>
      <c r="F31" s="12" t="str">
        <f t="shared" si="0"/>
        <v>0305</v>
      </c>
      <c r="G31" s="12">
        <v>305</v>
      </c>
      <c r="H31">
        <f t="shared" si="2"/>
        <v>3</v>
      </c>
      <c r="I31" t="s">
        <v>417</v>
      </c>
    </row>
    <row r="32" spans="4:9">
      <c r="D32" s="12">
        <v>306</v>
      </c>
      <c r="E32" s="13" t="s">
        <v>104</v>
      </c>
      <c r="F32" s="12" t="str">
        <f t="shared" si="0"/>
        <v>0306</v>
      </c>
      <c r="G32" s="12">
        <v>306</v>
      </c>
      <c r="H32">
        <f t="shared" si="2"/>
        <v>3</v>
      </c>
      <c r="I32" t="s">
        <v>418</v>
      </c>
    </row>
    <row r="33" spans="4:9">
      <c r="D33" s="12">
        <v>307</v>
      </c>
      <c r="E33" s="13" t="s">
        <v>105</v>
      </c>
      <c r="F33" s="12" t="str">
        <f t="shared" si="0"/>
        <v>0307</v>
      </c>
      <c r="G33" s="12">
        <v>307</v>
      </c>
      <c r="H33">
        <f t="shared" si="2"/>
        <v>3</v>
      </c>
      <c r="I33" t="s">
        <v>519</v>
      </c>
    </row>
    <row r="34" spans="4:9">
      <c r="D34" s="12">
        <v>308</v>
      </c>
      <c r="E34" s="13" t="s">
        <v>106</v>
      </c>
      <c r="F34" s="12" t="str">
        <f t="shared" si="0"/>
        <v>0308</v>
      </c>
      <c r="G34" s="12">
        <v>308</v>
      </c>
      <c r="H34">
        <f t="shared" si="2"/>
        <v>3</v>
      </c>
      <c r="I34" t="s">
        <v>368</v>
      </c>
    </row>
    <row r="35" spans="4:9">
      <c r="D35" s="12">
        <v>309</v>
      </c>
      <c r="E35" s="13" t="s">
        <v>107</v>
      </c>
      <c r="F35" s="12" t="str">
        <f t="shared" si="0"/>
        <v>0309</v>
      </c>
      <c r="G35" s="12">
        <v>309</v>
      </c>
      <c r="H35">
        <f t="shared" si="2"/>
        <v>3</v>
      </c>
      <c r="I35" t="s">
        <v>521</v>
      </c>
    </row>
    <row r="36" spans="4:9">
      <c r="D36" s="12">
        <v>310</v>
      </c>
      <c r="E36" s="13" t="s">
        <v>108</v>
      </c>
      <c r="F36" s="12" t="str">
        <f t="shared" si="0"/>
        <v>0310</v>
      </c>
      <c r="G36" s="12">
        <v>310</v>
      </c>
      <c r="H36">
        <f t="shared" si="2"/>
        <v>3</v>
      </c>
      <c r="I36" t="s">
        <v>343</v>
      </c>
    </row>
    <row r="37" spans="4:9">
      <c r="D37" s="12">
        <v>311</v>
      </c>
      <c r="E37" s="13" t="s">
        <v>109</v>
      </c>
      <c r="F37" s="12" t="str">
        <f t="shared" si="0"/>
        <v>0311</v>
      </c>
      <c r="G37" s="12">
        <v>311</v>
      </c>
      <c r="H37">
        <f t="shared" si="2"/>
        <v>3</v>
      </c>
      <c r="I37" t="s">
        <v>588</v>
      </c>
    </row>
    <row r="38" spans="4:9">
      <c r="D38" s="12">
        <v>312</v>
      </c>
      <c r="E38" s="13" t="s">
        <v>110</v>
      </c>
      <c r="F38" s="12" t="str">
        <f t="shared" si="0"/>
        <v>0312</v>
      </c>
      <c r="G38" s="12">
        <v>312</v>
      </c>
      <c r="H38">
        <f t="shared" si="2"/>
        <v>3</v>
      </c>
      <c r="I38" t="s">
        <v>440</v>
      </c>
    </row>
    <row r="39" spans="4:9">
      <c r="D39" s="12">
        <v>313</v>
      </c>
      <c r="E39" s="13" t="s">
        <v>111</v>
      </c>
      <c r="F39" s="12" t="str">
        <f t="shared" si="0"/>
        <v>0313</v>
      </c>
      <c r="G39" s="12">
        <v>313</v>
      </c>
      <c r="H39">
        <f t="shared" si="2"/>
        <v>3</v>
      </c>
      <c r="I39" t="s">
        <v>355</v>
      </c>
    </row>
    <row r="40" spans="4:9">
      <c r="D40" s="12">
        <v>314</v>
      </c>
      <c r="E40" s="13" t="s">
        <v>112</v>
      </c>
      <c r="F40" s="12" t="str">
        <f t="shared" si="0"/>
        <v>0314</v>
      </c>
      <c r="G40" s="12">
        <v>314</v>
      </c>
      <c r="H40">
        <f t="shared" si="2"/>
        <v>3</v>
      </c>
      <c r="I40" t="s">
        <v>543</v>
      </c>
    </row>
    <row r="41" spans="4:9">
      <c r="D41" s="12">
        <v>315</v>
      </c>
      <c r="E41" s="13" t="s">
        <v>64</v>
      </c>
      <c r="F41" s="12" t="str">
        <f t="shared" si="0"/>
        <v>0315</v>
      </c>
      <c r="G41" s="12">
        <v>315</v>
      </c>
      <c r="H41">
        <f t="shared" si="2"/>
        <v>3</v>
      </c>
      <c r="I41" t="s">
        <v>369</v>
      </c>
    </row>
    <row r="42" spans="4:9">
      <c r="D42" s="12">
        <v>316</v>
      </c>
      <c r="E42" s="13" t="s">
        <v>113</v>
      </c>
      <c r="F42" s="12" t="str">
        <f t="shared" si="0"/>
        <v>0316</v>
      </c>
      <c r="G42" s="12">
        <v>316</v>
      </c>
      <c r="H42">
        <f t="shared" si="2"/>
        <v>3</v>
      </c>
      <c r="I42" t="s">
        <v>370</v>
      </c>
    </row>
    <row r="43" spans="4:9">
      <c r="D43" s="12">
        <v>401</v>
      </c>
      <c r="E43" s="13" t="s">
        <v>114</v>
      </c>
      <c r="F43" s="12" t="str">
        <f t="shared" si="0"/>
        <v>0401</v>
      </c>
      <c r="G43" s="12">
        <v>401</v>
      </c>
      <c r="H43">
        <f t="shared" si="2"/>
        <v>4</v>
      </c>
      <c r="I43" t="s">
        <v>442</v>
      </c>
    </row>
    <row r="44" spans="4:9">
      <c r="D44" s="12">
        <v>402</v>
      </c>
      <c r="E44" s="13" t="s">
        <v>115</v>
      </c>
      <c r="F44" s="12" t="str">
        <f t="shared" si="0"/>
        <v>0402</v>
      </c>
      <c r="G44" s="12">
        <v>402</v>
      </c>
      <c r="H44">
        <f t="shared" si="2"/>
        <v>4</v>
      </c>
      <c r="I44" t="s">
        <v>525</v>
      </c>
    </row>
    <row r="45" spans="4:9">
      <c r="D45" s="12">
        <v>403</v>
      </c>
      <c r="E45" s="13" t="s">
        <v>116</v>
      </c>
      <c r="F45" s="12" t="str">
        <f t="shared" si="0"/>
        <v>0403</v>
      </c>
      <c r="G45" s="12">
        <v>403</v>
      </c>
      <c r="H45">
        <f t="shared" si="2"/>
        <v>4</v>
      </c>
      <c r="I45" t="s">
        <v>443</v>
      </c>
    </row>
    <row r="46" spans="4:9">
      <c r="D46" s="12">
        <v>404</v>
      </c>
      <c r="E46" s="13" t="s">
        <v>117</v>
      </c>
      <c r="F46" s="12" t="str">
        <f t="shared" si="0"/>
        <v>0404</v>
      </c>
      <c r="G46" s="12">
        <v>404</v>
      </c>
      <c r="H46">
        <f t="shared" si="2"/>
        <v>4</v>
      </c>
      <c r="I46" t="s">
        <v>423</v>
      </c>
    </row>
    <row r="47" spans="4:9">
      <c r="D47" s="12">
        <v>405</v>
      </c>
      <c r="E47" s="13" t="s">
        <v>118</v>
      </c>
      <c r="F47" s="12" t="str">
        <f t="shared" si="0"/>
        <v>0405</v>
      </c>
      <c r="G47" s="12">
        <v>405</v>
      </c>
      <c r="H47">
        <f t="shared" si="2"/>
        <v>4</v>
      </c>
      <c r="I47" t="s">
        <v>371</v>
      </c>
    </row>
    <row r="48" spans="4:9">
      <c r="D48" s="12">
        <v>406</v>
      </c>
      <c r="E48" s="13" t="s">
        <v>119</v>
      </c>
      <c r="F48" s="12" t="str">
        <f t="shared" si="0"/>
        <v>0406</v>
      </c>
      <c r="G48" s="12">
        <v>406</v>
      </c>
      <c r="H48">
        <f t="shared" si="2"/>
        <v>4</v>
      </c>
      <c r="I48" t="s">
        <v>501</v>
      </c>
    </row>
    <row r="49" spans="4:9">
      <c r="D49" s="12">
        <v>407</v>
      </c>
      <c r="E49" s="13" t="s">
        <v>66</v>
      </c>
      <c r="F49" s="12" t="str">
        <f t="shared" si="0"/>
        <v>0407</v>
      </c>
      <c r="G49" s="12">
        <v>407</v>
      </c>
      <c r="H49">
        <f t="shared" si="2"/>
        <v>4</v>
      </c>
      <c r="I49" t="s">
        <v>528</v>
      </c>
    </row>
    <row r="50" spans="4:9">
      <c r="D50" s="12">
        <v>408</v>
      </c>
      <c r="E50" s="13" t="s">
        <v>120</v>
      </c>
      <c r="F50" s="12" t="str">
        <f t="shared" si="0"/>
        <v>0408</v>
      </c>
      <c r="G50" s="12">
        <v>408</v>
      </c>
      <c r="H50">
        <f t="shared" si="2"/>
        <v>4</v>
      </c>
      <c r="I50" t="s">
        <v>344</v>
      </c>
    </row>
    <row r="51" spans="4:9">
      <c r="D51" s="12">
        <v>409</v>
      </c>
      <c r="E51" s="13" t="s">
        <v>121</v>
      </c>
      <c r="F51" s="12" t="str">
        <f t="shared" si="0"/>
        <v>0409</v>
      </c>
      <c r="G51" s="12">
        <v>409</v>
      </c>
      <c r="H51">
        <f t="shared" si="2"/>
        <v>4</v>
      </c>
      <c r="I51" t="s">
        <v>425</v>
      </c>
    </row>
    <row r="52" spans="4:9">
      <c r="D52" s="12">
        <v>410</v>
      </c>
      <c r="E52" s="13" t="s">
        <v>122</v>
      </c>
      <c r="F52" s="12" t="str">
        <f t="shared" si="0"/>
        <v>0410</v>
      </c>
      <c r="G52" s="12">
        <v>410</v>
      </c>
      <c r="H52">
        <f t="shared" si="2"/>
        <v>4</v>
      </c>
      <c r="I52" t="s">
        <v>373</v>
      </c>
    </row>
    <row r="53" spans="4:9">
      <c r="D53" s="12">
        <v>411</v>
      </c>
      <c r="E53" s="13" t="s">
        <v>123</v>
      </c>
      <c r="F53" s="12" t="str">
        <f t="shared" si="0"/>
        <v>0411</v>
      </c>
      <c r="G53" s="12">
        <v>411</v>
      </c>
      <c r="H53">
        <f t="shared" si="2"/>
        <v>4</v>
      </c>
      <c r="I53" t="s">
        <v>489</v>
      </c>
    </row>
    <row r="54" spans="4:9">
      <c r="D54" s="12">
        <v>412</v>
      </c>
      <c r="E54" s="13" t="s">
        <v>124</v>
      </c>
      <c r="F54" s="12" t="str">
        <f t="shared" si="0"/>
        <v>0412</v>
      </c>
      <c r="G54" s="12">
        <v>412</v>
      </c>
      <c r="H54">
        <f t="shared" si="2"/>
        <v>4</v>
      </c>
      <c r="I54" t="s">
        <v>480</v>
      </c>
    </row>
    <row r="55" spans="4:9">
      <c r="D55" s="12">
        <v>413</v>
      </c>
      <c r="E55" s="13" t="s">
        <v>125</v>
      </c>
      <c r="F55" s="12" t="str">
        <f t="shared" si="0"/>
        <v>0413</v>
      </c>
      <c r="G55" s="12">
        <v>413</v>
      </c>
      <c r="H55">
        <f t="shared" si="2"/>
        <v>4</v>
      </c>
      <c r="I55" t="s">
        <v>445</v>
      </c>
    </row>
    <row r="56" spans="4:9">
      <c r="D56" s="12">
        <v>414</v>
      </c>
      <c r="E56" s="13" t="s">
        <v>126</v>
      </c>
      <c r="F56" s="12" t="str">
        <f t="shared" si="0"/>
        <v>0414</v>
      </c>
      <c r="G56" s="12">
        <v>414</v>
      </c>
      <c r="H56">
        <f t="shared" si="2"/>
        <v>4</v>
      </c>
      <c r="I56" t="s">
        <v>551</v>
      </c>
    </row>
    <row r="57" spans="4:9">
      <c r="D57" s="12">
        <v>415</v>
      </c>
      <c r="E57" s="13" t="s">
        <v>127</v>
      </c>
      <c r="F57" s="12" t="str">
        <f t="shared" si="0"/>
        <v>0415</v>
      </c>
      <c r="G57" s="12">
        <v>415</v>
      </c>
      <c r="H57">
        <f t="shared" si="2"/>
        <v>4</v>
      </c>
      <c r="I57" t="s">
        <v>482</v>
      </c>
    </row>
    <row r="58" spans="4:9">
      <c r="D58" s="12">
        <v>416</v>
      </c>
      <c r="E58" s="13" t="s">
        <v>128</v>
      </c>
      <c r="F58" s="12" t="str">
        <f t="shared" si="0"/>
        <v>0416</v>
      </c>
      <c r="G58" s="12">
        <v>416</v>
      </c>
      <c r="H58">
        <f t="shared" si="2"/>
        <v>4</v>
      </c>
      <c r="I58" t="s">
        <v>483</v>
      </c>
    </row>
    <row r="59" spans="4:9">
      <c r="D59" s="12">
        <v>417</v>
      </c>
      <c r="E59" s="13" t="s">
        <v>129</v>
      </c>
      <c r="F59" s="12" t="str">
        <f t="shared" si="0"/>
        <v>0417</v>
      </c>
      <c r="G59" s="12">
        <v>417</v>
      </c>
      <c r="H59">
        <f t="shared" si="2"/>
        <v>4</v>
      </c>
      <c r="I59" t="s">
        <v>346</v>
      </c>
    </row>
    <row r="60" spans="4:9">
      <c r="D60" s="12">
        <v>418</v>
      </c>
      <c r="E60" s="13" t="s">
        <v>130</v>
      </c>
      <c r="F60" s="12" t="str">
        <f t="shared" si="0"/>
        <v>0418</v>
      </c>
      <c r="G60" s="12">
        <v>418</v>
      </c>
      <c r="H60">
        <f t="shared" si="2"/>
        <v>4</v>
      </c>
      <c r="I60" t="s">
        <v>446</v>
      </c>
    </row>
    <row r="61" spans="4:9">
      <c r="D61" s="12">
        <v>419</v>
      </c>
      <c r="E61" s="13" t="s">
        <v>131</v>
      </c>
      <c r="F61" s="12" t="str">
        <f t="shared" si="0"/>
        <v>0419</v>
      </c>
      <c r="G61" s="12">
        <v>419</v>
      </c>
      <c r="H61">
        <f t="shared" si="2"/>
        <v>4</v>
      </c>
      <c r="I61" t="s">
        <v>357</v>
      </c>
    </row>
    <row r="62" spans="4:9">
      <c r="D62" s="12">
        <v>420</v>
      </c>
      <c r="E62" s="13" t="s">
        <v>132</v>
      </c>
      <c r="F62" s="12" t="str">
        <f t="shared" si="0"/>
        <v>0420</v>
      </c>
      <c r="G62" s="12">
        <v>420</v>
      </c>
      <c r="H62">
        <f t="shared" si="2"/>
        <v>4</v>
      </c>
      <c r="I62" t="s">
        <v>358</v>
      </c>
    </row>
    <row r="63" spans="4:9">
      <c r="D63" s="12">
        <v>421</v>
      </c>
      <c r="E63" s="13" t="s">
        <v>133</v>
      </c>
      <c r="F63" s="12" t="str">
        <f t="shared" si="0"/>
        <v>0421</v>
      </c>
      <c r="G63" s="12">
        <v>421</v>
      </c>
      <c r="H63">
        <f t="shared" si="2"/>
        <v>4</v>
      </c>
      <c r="I63" t="s">
        <v>529</v>
      </c>
    </row>
    <row r="64" spans="4:9">
      <c r="D64" s="12">
        <v>422</v>
      </c>
      <c r="E64" s="13" t="s">
        <v>134</v>
      </c>
      <c r="F64" s="12" t="str">
        <f t="shared" si="0"/>
        <v>0422</v>
      </c>
      <c r="G64" s="12">
        <v>422</v>
      </c>
      <c r="H64">
        <f t="shared" si="2"/>
        <v>4</v>
      </c>
      <c r="I64" t="s">
        <v>485</v>
      </c>
    </row>
    <row r="65" spans="4:9">
      <c r="D65" s="12">
        <v>423</v>
      </c>
      <c r="E65" s="13" t="s">
        <v>135</v>
      </c>
      <c r="F65" s="12" t="str">
        <f t="shared" si="0"/>
        <v>0423</v>
      </c>
      <c r="G65" s="12">
        <v>423</v>
      </c>
      <c r="H65">
        <f t="shared" si="2"/>
        <v>4</v>
      </c>
      <c r="I65" t="s">
        <v>421</v>
      </c>
    </row>
    <row r="66" spans="4:9">
      <c r="D66" s="12">
        <v>424</v>
      </c>
      <c r="E66" s="13" t="s">
        <v>136</v>
      </c>
      <c r="F66" s="12" t="str">
        <f t="shared" ref="F66:F129" si="3">IF(LEN(TEXT(D66,0))=3,"0"&amp;TEXT(D66,0),TEXT(D66,0))</f>
        <v>0424</v>
      </c>
      <c r="G66" s="12">
        <v>424</v>
      </c>
      <c r="H66">
        <f t="shared" si="2"/>
        <v>4</v>
      </c>
      <c r="I66" t="s">
        <v>486</v>
      </c>
    </row>
    <row r="67" spans="4:9">
      <c r="D67" s="12">
        <v>425</v>
      </c>
      <c r="E67" s="13" t="s">
        <v>137</v>
      </c>
      <c r="F67" s="12" t="str">
        <f t="shared" si="3"/>
        <v>0425</v>
      </c>
      <c r="G67" s="12">
        <v>425</v>
      </c>
      <c r="H67">
        <f t="shared" ref="H67:H130" si="4">INT((LEFT(F67,2)))</f>
        <v>4</v>
      </c>
      <c r="I67" t="s">
        <v>448</v>
      </c>
    </row>
    <row r="68" spans="4:9">
      <c r="D68" s="12">
        <v>426</v>
      </c>
      <c r="E68" s="13" t="s">
        <v>138</v>
      </c>
      <c r="F68" s="12" t="str">
        <f t="shared" si="3"/>
        <v>0426</v>
      </c>
      <c r="G68" s="12">
        <v>426</v>
      </c>
      <c r="H68">
        <f t="shared" si="4"/>
        <v>4</v>
      </c>
      <c r="I68" t="s">
        <v>376</v>
      </c>
    </row>
    <row r="69" spans="4:9">
      <c r="D69" s="12">
        <v>427</v>
      </c>
      <c r="E69" s="13" t="s">
        <v>139</v>
      </c>
      <c r="F69" s="12" t="str">
        <f t="shared" si="3"/>
        <v>0427</v>
      </c>
      <c r="G69" s="12">
        <v>427</v>
      </c>
      <c r="H69">
        <f t="shared" si="4"/>
        <v>4</v>
      </c>
      <c r="I69" t="s">
        <v>347</v>
      </c>
    </row>
    <row r="70" spans="4:9">
      <c r="D70" s="12">
        <v>428</v>
      </c>
      <c r="E70" s="13" t="s">
        <v>140</v>
      </c>
      <c r="F70" s="12" t="str">
        <f t="shared" si="3"/>
        <v>0428</v>
      </c>
      <c r="G70" s="12">
        <v>428</v>
      </c>
      <c r="H70">
        <f t="shared" si="4"/>
        <v>4</v>
      </c>
      <c r="I70" t="s">
        <v>533</v>
      </c>
    </row>
    <row r="71" spans="4:9">
      <c r="D71" s="12">
        <v>429</v>
      </c>
      <c r="E71" s="13" t="s">
        <v>141</v>
      </c>
      <c r="F71" s="12" t="str">
        <f t="shared" si="3"/>
        <v>0429</v>
      </c>
      <c r="G71" s="12">
        <v>429</v>
      </c>
      <c r="H71">
        <f t="shared" si="4"/>
        <v>4</v>
      </c>
      <c r="I71" t="s">
        <v>509</v>
      </c>
    </row>
    <row r="72" spans="4:9">
      <c r="D72" s="12">
        <v>430</v>
      </c>
      <c r="E72" s="13" t="s">
        <v>142</v>
      </c>
      <c r="F72" s="12" t="str">
        <f t="shared" si="3"/>
        <v>0430</v>
      </c>
      <c r="G72" s="12">
        <v>430</v>
      </c>
      <c r="H72">
        <f t="shared" si="4"/>
        <v>4</v>
      </c>
      <c r="I72" t="s">
        <v>598</v>
      </c>
    </row>
    <row r="73" spans="4:9">
      <c r="D73" s="12">
        <v>431</v>
      </c>
      <c r="E73" s="13" t="s">
        <v>143</v>
      </c>
      <c r="F73" s="12" t="str">
        <f t="shared" si="3"/>
        <v>0431</v>
      </c>
      <c r="G73" s="12">
        <v>431</v>
      </c>
      <c r="H73">
        <f t="shared" si="4"/>
        <v>4</v>
      </c>
      <c r="I73" t="s">
        <v>488</v>
      </c>
    </row>
    <row r="74" spans="4:9">
      <c r="D74" s="12">
        <v>432</v>
      </c>
      <c r="E74" s="13" t="s">
        <v>144</v>
      </c>
      <c r="F74" s="12" t="str">
        <f t="shared" si="3"/>
        <v>0432</v>
      </c>
      <c r="G74" s="12">
        <v>432</v>
      </c>
      <c r="H74">
        <f t="shared" si="4"/>
        <v>4</v>
      </c>
      <c r="I74" t="s">
        <v>362</v>
      </c>
    </row>
    <row r="75" spans="4:9">
      <c r="D75" s="12">
        <v>433</v>
      </c>
      <c r="E75" s="13" t="s">
        <v>145</v>
      </c>
      <c r="F75" s="12" t="str">
        <f t="shared" si="3"/>
        <v>0433</v>
      </c>
      <c r="G75" s="12">
        <v>433</v>
      </c>
      <c r="H75">
        <f t="shared" si="4"/>
        <v>4</v>
      </c>
      <c r="I75" t="s">
        <v>337</v>
      </c>
    </row>
    <row r="76" spans="4:9">
      <c r="D76" s="12">
        <v>501</v>
      </c>
      <c r="E76" s="13" t="s">
        <v>146</v>
      </c>
      <c r="F76" s="12" t="str">
        <f t="shared" si="3"/>
        <v>0501</v>
      </c>
      <c r="G76" s="12">
        <v>501</v>
      </c>
      <c r="H76">
        <f t="shared" si="4"/>
        <v>5</v>
      </c>
      <c r="I76" t="s">
        <v>338</v>
      </c>
    </row>
    <row r="77" spans="4:9">
      <c r="D77" s="12">
        <v>502</v>
      </c>
      <c r="E77" s="13" t="s">
        <v>147</v>
      </c>
      <c r="F77" s="12" t="str">
        <f t="shared" si="3"/>
        <v>0502</v>
      </c>
      <c r="G77" s="12">
        <v>502</v>
      </c>
      <c r="H77">
        <f t="shared" si="4"/>
        <v>5</v>
      </c>
      <c r="I77" t="s">
        <v>434</v>
      </c>
    </row>
    <row r="78" spans="4:9">
      <c r="D78" s="12">
        <v>503</v>
      </c>
      <c r="E78" s="13" t="s">
        <v>148</v>
      </c>
      <c r="F78" s="12" t="str">
        <f t="shared" si="3"/>
        <v>0503</v>
      </c>
      <c r="G78" s="12">
        <v>503</v>
      </c>
      <c r="H78">
        <f t="shared" si="4"/>
        <v>5</v>
      </c>
      <c r="I78" t="s">
        <v>363</v>
      </c>
    </row>
    <row r="79" spans="4:9">
      <c r="D79" s="12">
        <v>504</v>
      </c>
      <c r="E79" s="13" t="s">
        <v>149</v>
      </c>
      <c r="F79" s="12" t="str">
        <f t="shared" si="3"/>
        <v>0504</v>
      </c>
      <c r="G79" s="12">
        <v>504</v>
      </c>
      <c r="H79">
        <f t="shared" si="4"/>
        <v>5</v>
      </c>
      <c r="I79" t="s">
        <v>435</v>
      </c>
    </row>
    <row r="80" spans="4:9">
      <c r="D80" s="12">
        <v>505</v>
      </c>
      <c r="E80" s="13" t="s">
        <v>150</v>
      </c>
      <c r="F80" s="12" t="str">
        <f t="shared" si="3"/>
        <v>0505</v>
      </c>
      <c r="G80" s="12">
        <v>505</v>
      </c>
      <c r="H80">
        <f t="shared" si="4"/>
        <v>5</v>
      </c>
      <c r="I80" t="s">
        <v>513</v>
      </c>
    </row>
    <row r="81" spans="4:9">
      <c r="D81" s="12">
        <v>506</v>
      </c>
      <c r="E81" s="13" t="s">
        <v>151</v>
      </c>
      <c r="F81" s="12" t="str">
        <f t="shared" si="3"/>
        <v>0506</v>
      </c>
      <c r="G81" s="12">
        <v>506</v>
      </c>
      <c r="H81">
        <f t="shared" si="4"/>
        <v>5</v>
      </c>
      <c r="I81" t="s">
        <v>556</v>
      </c>
    </row>
    <row r="82" spans="4:9">
      <c r="D82" s="12">
        <v>507</v>
      </c>
      <c r="E82" s="13" t="s">
        <v>152</v>
      </c>
      <c r="F82" s="12" t="str">
        <f t="shared" si="3"/>
        <v>0507</v>
      </c>
      <c r="G82" s="12">
        <v>507</v>
      </c>
      <c r="H82">
        <f t="shared" si="4"/>
        <v>5</v>
      </c>
      <c r="I82" t="s">
        <v>514</v>
      </c>
    </row>
    <row r="83" spans="4:9">
      <c r="D83" s="12">
        <v>508</v>
      </c>
      <c r="E83" s="13" t="s">
        <v>153</v>
      </c>
      <c r="F83" s="12" t="str">
        <f t="shared" si="3"/>
        <v>0508</v>
      </c>
      <c r="G83" s="12">
        <v>508</v>
      </c>
      <c r="H83">
        <f t="shared" si="4"/>
        <v>5</v>
      </c>
      <c r="I83" t="s">
        <v>364</v>
      </c>
    </row>
    <row r="84" spans="4:9">
      <c r="D84" s="12">
        <v>509</v>
      </c>
      <c r="E84" s="13" t="s">
        <v>68</v>
      </c>
      <c r="F84" s="12" t="str">
        <f t="shared" si="3"/>
        <v>0509</v>
      </c>
      <c r="G84" s="12">
        <v>509</v>
      </c>
      <c r="H84">
        <f t="shared" si="4"/>
        <v>5</v>
      </c>
      <c r="I84" t="s">
        <v>535</v>
      </c>
    </row>
    <row r="85" spans="4:9">
      <c r="D85" s="12">
        <v>510</v>
      </c>
      <c r="E85" s="13" t="s">
        <v>154</v>
      </c>
      <c r="F85" s="12" t="str">
        <f t="shared" si="3"/>
        <v>0510</v>
      </c>
      <c r="G85" s="12">
        <v>510</v>
      </c>
      <c r="H85">
        <f t="shared" si="4"/>
        <v>5</v>
      </c>
      <c r="I85" t="s">
        <v>351</v>
      </c>
    </row>
    <row r="86" spans="4:9">
      <c r="D86" s="12">
        <v>511</v>
      </c>
      <c r="E86" s="13" t="s">
        <v>155</v>
      </c>
      <c r="F86" s="12" t="str">
        <f t="shared" si="3"/>
        <v>0511</v>
      </c>
      <c r="G86" s="12">
        <v>511</v>
      </c>
      <c r="H86">
        <f t="shared" si="4"/>
        <v>5</v>
      </c>
      <c r="I86" t="s">
        <v>540</v>
      </c>
    </row>
    <row r="87" spans="4:9">
      <c r="D87" s="12">
        <v>512</v>
      </c>
      <c r="E87" s="13" t="s">
        <v>156</v>
      </c>
      <c r="F87" s="12" t="str">
        <f t="shared" si="3"/>
        <v>0512</v>
      </c>
      <c r="G87" s="12">
        <v>512</v>
      </c>
      <c r="H87">
        <f t="shared" si="4"/>
        <v>5</v>
      </c>
      <c r="I87" t="s">
        <v>412</v>
      </c>
    </row>
    <row r="88" spans="4:9">
      <c r="D88" s="12">
        <v>513</v>
      </c>
      <c r="E88" s="13" t="s">
        <v>157</v>
      </c>
      <c r="F88" s="12" t="str">
        <f t="shared" si="3"/>
        <v>0513</v>
      </c>
      <c r="G88" s="12">
        <v>513</v>
      </c>
      <c r="H88">
        <f t="shared" si="4"/>
        <v>5</v>
      </c>
      <c r="I88" t="s">
        <v>536</v>
      </c>
    </row>
    <row r="89" spans="4:9">
      <c r="D89" s="12">
        <v>514</v>
      </c>
      <c r="E89" s="13" t="s">
        <v>158</v>
      </c>
      <c r="F89" s="12" t="str">
        <f t="shared" si="3"/>
        <v>0514</v>
      </c>
      <c r="G89" s="12">
        <v>514</v>
      </c>
      <c r="H89">
        <f t="shared" si="4"/>
        <v>5</v>
      </c>
      <c r="I89" t="s">
        <v>451</v>
      </c>
    </row>
    <row r="90" spans="4:9">
      <c r="D90" s="12">
        <v>515</v>
      </c>
      <c r="E90" s="13" t="s">
        <v>159</v>
      </c>
      <c r="F90" s="12" t="str">
        <f t="shared" si="3"/>
        <v>0515</v>
      </c>
      <c r="G90" s="12">
        <v>515</v>
      </c>
      <c r="H90">
        <f t="shared" si="4"/>
        <v>5</v>
      </c>
      <c r="I90" t="s">
        <v>350</v>
      </c>
    </row>
    <row r="91" spans="4:9">
      <c r="D91" s="12">
        <v>516</v>
      </c>
      <c r="E91" s="13" t="s">
        <v>160</v>
      </c>
      <c r="F91" s="12" t="str">
        <f t="shared" si="3"/>
        <v>0516</v>
      </c>
      <c r="G91" s="12">
        <v>516</v>
      </c>
      <c r="H91">
        <f t="shared" si="4"/>
        <v>5</v>
      </c>
      <c r="I91" t="s">
        <v>515</v>
      </c>
    </row>
    <row r="92" spans="4:9">
      <c r="D92" s="12">
        <v>517</v>
      </c>
      <c r="E92" s="13" t="s">
        <v>161</v>
      </c>
      <c r="F92" s="12" t="str">
        <f t="shared" si="3"/>
        <v>0517</v>
      </c>
      <c r="G92" s="12">
        <v>517</v>
      </c>
      <c r="H92">
        <f t="shared" si="4"/>
        <v>5</v>
      </c>
      <c r="I92" t="s">
        <v>584</v>
      </c>
    </row>
    <row r="93" spans="4:9">
      <c r="D93" s="12">
        <v>518</v>
      </c>
      <c r="E93" s="13" t="s">
        <v>162</v>
      </c>
      <c r="F93" s="12" t="str">
        <f t="shared" si="3"/>
        <v>0518</v>
      </c>
      <c r="G93" s="12">
        <v>518</v>
      </c>
      <c r="H93">
        <f t="shared" si="4"/>
        <v>5</v>
      </c>
      <c r="I93" t="s">
        <v>365</v>
      </c>
    </row>
    <row r="94" spans="4:9">
      <c r="D94" s="12">
        <v>519</v>
      </c>
      <c r="E94" s="13" t="s">
        <v>163</v>
      </c>
      <c r="F94" s="12" t="str">
        <f t="shared" si="3"/>
        <v>0519</v>
      </c>
      <c r="G94" s="12">
        <v>519</v>
      </c>
      <c r="H94">
        <f t="shared" si="4"/>
        <v>5</v>
      </c>
      <c r="I94" t="s">
        <v>454</v>
      </c>
    </row>
    <row r="95" spans="4:9">
      <c r="D95" s="12">
        <v>520</v>
      </c>
      <c r="E95" s="13" t="s">
        <v>164</v>
      </c>
      <c r="F95" s="12" t="str">
        <f t="shared" si="3"/>
        <v>0520</v>
      </c>
      <c r="G95" s="12">
        <v>520</v>
      </c>
      <c r="H95">
        <f t="shared" si="4"/>
        <v>5</v>
      </c>
      <c r="I95" t="s">
        <v>386</v>
      </c>
    </row>
    <row r="96" spans="4:9">
      <c r="D96" s="12">
        <v>521</v>
      </c>
      <c r="E96" s="13" t="s">
        <v>165</v>
      </c>
      <c r="F96" s="12" t="str">
        <f t="shared" si="3"/>
        <v>0521</v>
      </c>
      <c r="G96" s="12">
        <v>521</v>
      </c>
      <c r="H96">
        <f t="shared" si="4"/>
        <v>5</v>
      </c>
      <c r="I96" t="s">
        <v>352</v>
      </c>
    </row>
    <row r="97" spans="4:9">
      <c r="D97" s="12">
        <v>522</v>
      </c>
      <c r="E97" s="13" t="s">
        <v>166</v>
      </c>
      <c r="F97" s="12" t="str">
        <f t="shared" si="3"/>
        <v>0522</v>
      </c>
      <c r="G97" s="12">
        <v>522</v>
      </c>
      <c r="H97">
        <f t="shared" si="4"/>
        <v>5</v>
      </c>
      <c r="I97" t="s">
        <v>560</v>
      </c>
    </row>
    <row r="98" spans="4:9">
      <c r="D98" s="12">
        <v>601</v>
      </c>
      <c r="E98" s="13" t="s">
        <v>167</v>
      </c>
      <c r="F98" s="12" t="str">
        <f t="shared" si="3"/>
        <v>0601</v>
      </c>
      <c r="G98" s="12">
        <v>601</v>
      </c>
      <c r="H98">
        <f t="shared" si="4"/>
        <v>6</v>
      </c>
      <c r="I98" t="s">
        <v>437</v>
      </c>
    </row>
    <row r="99" spans="4:9">
      <c r="D99" s="12">
        <v>602</v>
      </c>
      <c r="E99" s="13" t="s">
        <v>168</v>
      </c>
      <c r="F99" s="12" t="str">
        <f t="shared" si="3"/>
        <v>0602</v>
      </c>
      <c r="G99" s="12">
        <v>602</v>
      </c>
      <c r="H99">
        <f t="shared" si="4"/>
        <v>6</v>
      </c>
      <c r="I99" t="s">
        <v>353</v>
      </c>
    </row>
    <row r="100" spans="4:9">
      <c r="D100" s="12">
        <v>603</v>
      </c>
      <c r="E100" s="13" t="s">
        <v>169</v>
      </c>
      <c r="F100" s="12" t="str">
        <f t="shared" si="3"/>
        <v>0603</v>
      </c>
      <c r="G100" s="12">
        <v>603</v>
      </c>
      <c r="H100">
        <f t="shared" si="4"/>
        <v>6</v>
      </c>
      <c r="I100" t="s">
        <v>500</v>
      </c>
    </row>
    <row r="101" spans="4:9">
      <c r="D101" s="12">
        <v>604</v>
      </c>
      <c r="E101" s="13" t="s">
        <v>170</v>
      </c>
      <c r="F101" s="12" t="str">
        <f t="shared" si="3"/>
        <v>0604</v>
      </c>
      <c r="G101" s="12">
        <v>604</v>
      </c>
      <c r="H101">
        <f t="shared" si="4"/>
        <v>6</v>
      </c>
      <c r="I101" t="s">
        <v>439</v>
      </c>
    </row>
    <row r="102" spans="4:9">
      <c r="D102" s="12">
        <v>605</v>
      </c>
      <c r="E102" s="13" t="s">
        <v>171</v>
      </c>
      <c r="F102" s="12" t="str">
        <f t="shared" si="3"/>
        <v>0605</v>
      </c>
      <c r="G102" s="12">
        <v>605</v>
      </c>
      <c r="H102">
        <f t="shared" si="4"/>
        <v>6</v>
      </c>
      <c r="I102" t="s">
        <v>417</v>
      </c>
    </row>
    <row r="103" spans="4:9">
      <c r="D103" s="12">
        <v>606</v>
      </c>
      <c r="E103" s="13" t="s">
        <v>172</v>
      </c>
      <c r="F103" s="12" t="str">
        <f t="shared" si="3"/>
        <v>0606</v>
      </c>
      <c r="G103" s="12">
        <v>606</v>
      </c>
      <c r="H103">
        <f t="shared" si="4"/>
        <v>6</v>
      </c>
      <c r="I103" t="s">
        <v>418</v>
      </c>
    </row>
    <row r="104" spans="4:9">
      <c r="D104" s="12">
        <v>607</v>
      </c>
      <c r="E104" s="13" t="s">
        <v>173</v>
      </c>
      <c r="F104" s="12" t="str">
        <f t="shared" si="3"/>
        <v>0607</v>
      </c>
      <c r="G104" s="12">
        <v>607</v>
      </c>
      <c r="H104">
        <f t="shared" si="4"/>
        <v>6</v>
      </c>
      <c r="I104" t="s">
        <v>519</v>
      </c>
    </row>
    <row r="105" spans="4:9">
      <c r="D105" s="12">
        <v>608</v>
      </c>
      <c r="E105" s="13" t="s">
        <v>174</v>
      </c>
      <c r="F105" s="12" t="str">
        <f t="shared" si="3"/>
        <v>0608</v>
      </c>
      <c r="G105" s="12">
        <v>608</v>
      </c>
      <c r="H105">
        <f t="shared" si="4"/>
        <v>6</v>
      </c>
      <c r="I105" t="s">
        <v>368</v>
      </c>
    </row>
    <row r="106" spans="4:9">
      <c r="D106" s="12">
        <v>609</v>
      </c>
      <c r="E106" s="13" t="s">
        <v>175</v>
      </c>
      <c r="F106" s="12" t="str">
        <f t="shared" si="3"/>
        <v>0609</v>
      </c>
      <c r="G106" s="12">
        <v>609</v>
      </c>
      <c r="H106">
        <f t="shared" si="4"/>
        <v>6</v>
      </c>
      <c r="I106" t="s">
        <v>521</v>
      </c>
    </row>
    <row r="107" spans="4:9">
      <c r="D107" s="12">
        <v>610</v>
      </c>
      <c r="E107" s="13" t="s">
        <v>176</v>
      </c>
      <c r="F107" s="12" t="str">
        <f t="shared" si="3"/>
        <v>0610</v>
      </c>
      <c r="G107" s="12">
        <v>610</v>
      </c>
      <c r="H107">
        <f t="shared" si="4"/>
        <v>6</v>
      </c>
      <c r="I107" t="s">
        <v>343</v>
      </c>
    </row>
    <row r="108" spans="4:9">
      <c r="D108" s="12">
        <v>611</v>
      </c>
      <c r="E108" s="13" t="s">
        <v>177</v>
      </c>
      <c r="F108" s="12" t="str">
        <f t="shared" si="3"/>
        <v>0611</v>
      </c>
      <c r="G108" s="12">
        <v>611</v>
      </c>
      <c r="H108">
        <f t="shared" si="4"/>
        <v>6</v>
      </c>
      <c r="I108" t="s">
        <v>419</v>
      </c>
    </row>
    <row r="109" spans="4:9">
      <c r="D109" s="12">
        <v>612</v>
      </c>
      <c r="E109" s="13" t="s">
        <v>178</v>
      </c>
      <c r="F109" s="12" t="str">
        <f t="shared" si="3"/>
        <v>0612</v>
      </c>
      <c r="G109" s="12">
        <v>612</v>
      </c>
      <c r="H109">
        <f t="shared" si="4"/>
        <v>6</v>
      </c>
      <c r="I109" t="s">
        <v>588</v>
      </c>
    </row>
    <row r="110" spans="4:9">
      <c r="D110" s="12">
        <v>613</v>
      </c>
      <c r="E110" s="13" t="s">
        <v>179</v>
      </c>
      <c r="F110" s="12" t="str">
        <f t="shared" si="3"/>
        <v>0613</v>
      </c>
      <c r="G110" s="12">
        <v>613</v>
      </c>
      <c r="H110">
        <f t="shared" si="4"/>
        <v>6</v>
      </c>
      <c r="I110" t="s">
        <v>440</v>
      </c>
    </row>
    <row r="111" spans="4:9">
      <c r="D111" s="12">
        <v>614</v>
      </c>
      <c r="E111" s="13" t="s">
        <v>70</v>
      </c>
      <c r="F111" s="12" t="str">
        <f t="shared" si="3"/>
        <v>0614</v>
      </c>
      <c r="G111" s="12">
        <v>614</v>
      </c>
      <c r="H111">
        <f t="shared" si="4"/>
        <v>6</v>
      </c>
      <c r="I111" t="s">
        <v>355</v>
      </c>
    </row>
    <row r="112" spans="4:9">
      <c r="D112" s="12">
        <v>615</v>
      </c>
      <c r="E112" s="13" t="s">
        <v>180</v>
      </c>
      <c r="F112" s="12" t="str">
        <f t="shared" si="3"/>
        <v>0615</v>
      </c>
      <c r="G112" s="12">
        <v>615</v>
      </c>
      <c r="H112">
        <f t="shared" si="4"/>
        <v>6</v>
      </c>
      <c r="I112" t="s">
        <v>543</v>
      </c>
    </row>
    <row r="113" spans="4:9">
      <c r="D113" s="12">
        <v>616</v>
      </c>
      <c r="E113" s="13" t="s">
        <v>181</v>
      </c>
      <c r="F113" s="12" t="str">
        <f t="shared" si="3"/>
        <v>0616</v>
      </c>
      <c r="G113" s="12">
        <v>616</v>
      </c>
      <c r="H113">
        <f t="shared" si="4"/>
        <v>6</v>
      </c>
      <c r="I113" t="s">
        <v>369</v>
      </c>
    </row>
    <row r="114" spans="4:9">
      <c r="D114" s="12">
        <v>617</v>
      </c>
      <c r="E114" s="13" t="s">
        <v>182</v>
      </c>
      <c r="F114" s="12" t="str">
        <f t="shared" si="3"/>
        <v>0617</v>
      </c>
      <c r="G114" s="12">
        <v>617</v>
      </c>
      <c r="H114">
        <f t="shared" si="4"/>
        <v>6</v>
      </c>
      <c r="I114" t="s">
        <v>370</v>
      </c>
    </row>
    <row r="115" spans="4:9">
      <c r="D115" s="12">
        <v>618</v>
      </c>
      <c r="E115" s="13" t="s">
        <v>183</v>
      </c>
      <c r="F115" s="12" t="str">
        <f t="shared" si="3"/>
        <v>0618</v>
      </c>
      <c r="G115" s="12">
        <v>618</v>
      </c>
      <c r="H115">
        <f t="shared" si="4"/>
        <v>6</v>
      </c>
      <c r="I115" t="s">
        <v>442</v>
      </c>
    </row>
    <row r="116" spans="4:9">
      <c r="D116" s="12">
        <v>619</v>
      </c>
      <c r="E116" s="13" t="s">
        <v>184</v>
      </c>
      <c r="F116" s="12" t="str">
        <f t="shared" si="3"/>
        <v>0619</v>
      </c>
      <c r="G116" s="12">
        <v>619</v>
      </c>
      <c r="H116">
        <f t="shared" si="4"/>
        <v>6</v>
      </c>
      <c r="I116" t="s">
        <v>525</v>
      </c>
    </row>
    <row r="117" spans="4:9">
      <c r="D117" s="12">
        <v>701</v>
      </c>
      <c r="E117" s="13" t="s">
        <v>185</v>
      </c>
      <c r="F117" s="12" t="str">
        <f t="shared" si="3"/>
        <v>0701</v>
      </c>
      <c r="G117" s="12">
        <v>701</v>
      </c>
      <c r="H117">
        <f t="shared" si="4"/>
        <v>7</v>
      </c>
      <c r="I117" t="s">
        <v>443</v>
      </c>
    </row>
    <row r="118" spans="4:9">
      <c r="D118" s="12">
        <v>702</v>
      </c>
      <c r="E118" s="13" t="s">
        <v>186</v>
      </c>
      <c r="F118" s="12" t="str">
        <f t="shared" si="3"/>
        <v>0702</v>
      </c>
      <c r="G118" s="12">
        <v>702</v>
      </c>
      <c r="H118">
        <f t="shared" si="4"/>
        <v>7</v>
      </c>
      <c r="I118" t="s">
        <v>423</v>
      </c>
    </row>
    <row r="119" spans="4:9">
      <c r="D119" s="12">
        <v>703</v>
      </c>
      <c r="E119" s="13" t="s">
        <v>187</v>
      </c>
      <c r="F119" s="12" t="str">
        <f t="shared" si="3"/>
        <v>0703</v>
      </c>
      <c r="G119" s="12">
        <v>703</v>
      </c>
      <c r="H119">
        <f t="shared" si="4"/>
        <v>7</v>
      </c>
      <c r="I119" t="s">
        <v>371</v>
      </c>
    </row>
    <row r="120" spans="4:9">
      <c r="D120" s="12">
        <v>704</v>
      </c>
      <c r="E120" s="13" t="s">
        <v>188</v>
      </c>
      <c r="F120" s="12" t="str">
        <f t="shared" si="3"/>
        <v>0704</v>
      </c>
      <c r="G120" s="12">
        <v>704</v>
      </c>
      <c r="H120">
        <f t="shared" si="4"/>
        <v>7</v>
      </c>
      <c r="I120" t="s">
        <v>501</v>
      </c>
    </row>
    <row r="121" spans="4:9">
      <c r="D121" s="12">
        <v>705</v>
      </c>
      <c r="E121" s="13" t="s">
        <v>189</v>
      </c>
      <c r="F121" s="12" t="str">
        <f t="shared" si="3"/>
        <v>0705</v>
      </c>
      <c r="G121" s="12">
        <v>705</v>
      </c>
      <c r="H121">
        <f t="shared" si="4"/>
        <v>7</v>
      </c>
      <c r="I121" t="s">
        <v>528</v>
      </c>
    </row>
    <row r="122" spans="4:9">
      <c r="D122" s="12">
        <v>706</v>
      </c>
      <c r="E122" s="13" t="s">
        <v>190</v>
      </c>
      <c r="F122" s="12" t="str">
        <f t="shared" si="3"/>
        <v>0706</v>
      </c>
      <c r="G122" s="12">
        <v>706</v>
      </c>
      <c r="H122">
        <f t="shared" si="4"/>
        <v>7</v>
      </c>
      <c r="I122" t="s">
        <v>344</v>
      </c>
    </row>
    <row r="123" spans="4:9">
      <c r="D123" s="12">
        <v>707</v>
      </c>
      <c r="E123" s="13" t="s">
        <v>191</v>
      </c>
      <c r="F123" s="12" t="str">
        <f t="shared" si="3"/>
        <v>0707</v>
      </c>
      <c r="G123" s="12">
        <v>707</v>
      </c>
      <c r="H123">
        <f t="shared" si="4"/>
        <v>7</v>
      </c>
      <c r="I123" t="s">
        <v>425</v>
      </c>
    </row>
    <row r="124" spans="4:9">
      <c r="D124" s="12">
        <v>708</v>
      </c>
      <c r="E124" s="13" t="s">
        <v>192</v>
      </c>
      <c r="F124" s="12" t="str">
        <f t="shared" si="3"/>
        <v>0708</v>
      </c>
      <c r="G124" s="12">
        <v>708</v>
      </c>
      <c r="H124">
        <f t="shared" si="4"/>
        <v>7</v>
      </c>
      <c r="I124" t="s">
        <v>373</v>
      </c>
    </row>
    <row r="125" spans="4:9">
      <c r="D125" s="12">
        <v>709</v>
      </c>
      <c r="E125" s="13" t="s">
        <v>193</v>
      </c>
      <c r="F125" s="12" t="str">
        <f t="shared" si="3"/>
        <v>0709</v>
      </c>
      <c r="G125" s="12">
        <v>709</v>
      </c>
      <c r="H125">
        <f t="shared" si="4"/>
        <v>7</v>
      </c>
      <c r="I125" t="s">
        <v>489</v>
      </c>
    </row>
    <row r="126" spans="4:9">
      <c r="D126" s="12">
        <v>710</v>
      </c>
      <c r="E126" s="13" t="s">
        <v>194</v>
      </c>
      <c r="F126" s="12" t="str">
        <f t="shared" si="3"/>
        <v>0710</v>
      </c>
      <c r="G126" s="12">
        <v>710</v>
      </c>
      <c r="H126">
        <f t="shared" si="4"/>
        <v>7</v>
      </c>
      <c r="I126" t="s">
        <v>480</v>
      </c>
    </row>
    <row r="127" spans="4:9">
      <c r="D127" s="12">
        <v>711</v>
      </c>
      <c r="E127" s="13" t="s">
        <v>195</v>
      </c>
      <c r="F127" s="12" t="str">
        <f t="shared" si="3"/>
        <v>0711</v>
      </c>
      <c r="G127" s="12">
        <v>711</v>
      </c>
      <c r="H127">
        <f t="shared" si="4"/>
        <v>7</v>
      </c>
      <c r="I127" t="s">
        <v>445</v>
      </c>
    </row>
    <row r="128" spans="4:9">
      <c r="D128" s="12">
        <v>712</v>
      </c>
      <c r="E128" s="13" t="s">
        <v>196</v>
      </c>
      <c r="F128" s="12" t="str">
        <f t="shared" si="3"/>
        <v>0712</v>
      </c>
      <c r="G128" s="12">
        <v>712</v>
      </c>
      <c r="H128">
        <f t="shared" si="4"/>
        <v>7</v>
      </c>
      <c r="I128" t="s">
        <v>551</v>
      </c>
    </row>
    <row r="129" spans="4:9">
      <c r="D129" s="12">
        <v>713</v>
      </c>
      <c r="E129" s="13" t="s">
        <v>197</v>
      </c>
      <c r="F129" s="12" t="str">
        <f t="shared" si="3"/>
        <v>0713</v>
      </c>
      <c r="G129" s="12">
        <v>713</v>
      </c>
      <c r="H129">
        <f t="shared" si="4"/>
        <v>7</v>
      </c>
      <c r="I129" t="s">
        <v>482</v>
      </c>
    </row>
    <row r="130" spans="4:9">
      <c r="D130" s="12">
        <v>714</v>
      </c>
      <c r="E130" s="13" t="s">
        <v>198</v>
      </c>
      <c r="F130" s="12" t="str">
        <f t="shared" ref="F130:F193" si="5">IF(LEN(TEXT(D130,0))=3,"0"&amp;TEXT(D130,0),TEXT(D130,0))</f>
        <v>0714</v>
      </c>
      <c r="G130" s="12">
        <v>714</v>
      </c>
      <c r="H130">
        <f t="shared" si="4"/>
        <v>7</v>
      </c>
      <c r="I130" t="s">
        <v>483</v>
      </c>
    </row>
    <row r="131" spans="4:9">
      <c r="D131" s="12">
        <v>715</v>
      </c>
      <c r="E131" s="13" t="s">
        <v>199</v>
      </c>
      <c r="F131" s="12" t="str">
        <f t="shared" si="5"/>
        <v>0715</v>
      </c>
      <c r="G131" s="12">
        <v>715</v>
      </c>
      <c r="H131">
        <f t="shared" ref="H131:H194" si="6">INT((LEFT(F131,2)))</f>
        <v>7</v>
      </c>
      <c r="I131" t="s">
        <v>346</v>
      </c>
    </row>
    <row r="132" spans="4:9">
      <c r="D132" s="12">
        <v>716</v>
      </c>
      <c r="E132" s="13" t="s">
        <v>200</v>
      </c>
      <c r="F132" s="12" t="str">
        <f t="shared" si="5"/>
        <v>0716</v>
      </c>
      <c r="G132" s="12">
        <v>716</v>
      </c>
      <c r="H132">
        <f t="shared" si="6"/>
        <v>7</v>
      </c>
      <c r="I132" t="s">
        <v>446</v>
      </c>
    </row>
    <row r="133" spans="4:9">
      <c r="D133" s="12">
        <v>801</v>
      </c>
      <c r="E133" s="13" t="s">
        <v>201</v>
      </c>
      <c r="F133" s="12" t="str">
        <f t="shared" si="5"/>
        <v>0801</v>
      </c>
      <c r="G133" s="12">
        <v>801</v>
      </c>
      <c r="H133">
        <f t="shared" si="6"/>
        <v>8</v>
      </c>
      <c r="I133" t="s">
        <v>357</v>
      </c>
    </row>
    <row r="134" spans="4:9">
      <c r="D134" s="12">
        <v>802</v>
      </c>
      <c r="E134" s="13" t="s">
        <v>188</v>
      </c>
      <c r="F134" s="12" t="str">
        <f t="shared" si="5"/>
        <v>0802</v>
      </c>
      <c r="G134" s="12">
        <v>802</v>
      </c>
      <c r="H134">
        <f t="shared" si="6"/>
        <v>8</v>
      </c>
      <c r="I134" t="s">
        <v>358</v>
      </c>
    </row>
    <row r="135" spans="4:9">
      <c r="D135" s="12">
        <v>803</v>
      </c>
      <c r="E135" s="13" t="s">
        <v>202</v>
      </c>
      <c r="F135" s="12" t="str">
        <f t="shared" si="5"/>
        <v>0803</v>
      </c>
      <c r="G135" s="12">
        <v>803</v>
      </c>
      <c r="H135">
        <f t="shared" si="6"/>
        <v>8</v>
      </c>
      <c r="I135" t="s">
        <v>529</v>
      </c>
    </row>
    <row r="136" spans="4:9">
      <c r="D136" s="12">
        <v>804</v>
      </c>
      <c r="E136" s="13" t="s">
        <v>203</v>
      </c>
      <c r="F136" s="12" t="str">
        <f t="shared" si="5"/>
        <v>0804</v>
      </c>
      <c r="G136" s="12">
        <v>804</v>
      </c>
      <c r="H136">
        <f t="shared" si="6"/>
        <v>8</v>
      </c>
      <c r="I136" t="s">
        <v>485</v>
      </c>
    </row>
    <row r="137" spans="4:9">
      <c r="D137" s="12">
        <v>805</v>
      </c>
      <c r="E137" s="13" t="s">
        <v>204</v>
      </c>
      <c r="F137" s="12" t="str">
        <f t="shared" si="5"/>
        <v>0805</v>
      </c>
      <c r="G137" s="12">
        <v>805</v>
      </c>
      <c r="H137">
        <f t="shared" si="6"/>
        <v>8</v>
      </c>
      <c r="I137" t="s">
        <v>421</v>
      </c>
    </row>
    <row r="138" spans="4:9">
      <c r="D138" s="12">
        <v>806</v>
      </c>
      <c r="E138" s="13" t="s">
        <v>205</v>
      </c>
      <c r="F138" s="12" t="str">
        <f t="shared" si="5"/>
        <v>0806</v>
      </c>
      <c r="G138" s="12">
        <v>806</v>
      </c>
      <c r="H138">
        <f t="shared" si="6"/>
        <v>8</v>
      </c>
      <c r="I138" t="s">
        <v>486</v>
      </c>
    </row>
    <row r="139" spans="4:9">
      <c r="D139" s="12">
        <v>807</v>
      </c>
      <c r="E139" s="13" t="s">
        <v>206</v>
      </c>
      <c r="F139" s="12" t="str">
        <f t="shared" si="5"/>
        <v>0807</v>
      </c>
      <c r="G139" s="12">
        <v>807</v>
      </c>
      <c r="H139">
        <f t="shared" si="6"/>
        <v>8</v>
      </c>
      <c r="I139" t="s">
        <v>448</v>
      </c>
    </row>
    <row r="140" spans="4:9">
      <c r="D140" s="12">
        <v>808</v>
      </c>
      <c r="E140" s="13" t="s">
        <v>207</v>
      </c>
      <c r="F140" s="12" t="str">
        <f t="shared" si="5"/>
        <v>0808</v>
      </c>
      <c r="G140" s="12">
        <v>808</v>
      </c>
      <c r="H140">
        <f t="shared" si="6"/>
        <v>8</v>
      </c>
      <c r="I140" t="s">
        <v>376</v>
      </c>
    </row>
    <row r="141" spans="4:9">
      <c r="D141" s="12">
        <v>809</v>
      </c>
      <c r="E141" s="13" t="s">
        <v>208</v>
      </c>
      <c r="F141" s="12" t="str">
        <f t="shared" si="5"/>
        <v>0809</v>
      </c>
      <c r="G141" s="12">
        <v>809</v>
      </c>
      <c r="H141">
        <f t="shared" si="6"/>
        <v>8</v>
      </c>
      <c r="I141" t="s">
        <v>347</v>
      </c>
    </row>
    <row r="142" spans="4:9">
      <c r="D142" s="12">
        <v>810</v>
      </c>
      <c r="E142" s="13" t="s">
        <v>209</v>
      </c>
      <c r="F142" s="12" t="str">
        <f t="shared" si="5"/>
        <v>0810</v>
      </c>
      <c r="G142" s="12">
        <v>810</v>
      </c>
      <c r="H142">
        <f t="shared" si="6"/>
        <v>8</v>
      </c>
      <c r="I142" t="s">
        <v>533</v>
      </c>
    </row>
    <row r="143" spans="4:9">
      <c r="D143" s="12">
        <v>811</v>
      </c>
      <c r="E143" s="13" t="s">
        <v>210</v>
      </c>
      <c r="F143" s="12" t="str">
        <f t="shared" si="5"/>
        <v>0811</v>
      </c>
      <c r="G143" s="12">
        <v>811</v>
      </c>
      <c r="H143">
        <f t="shared" si="6"/>
        <v>8</v>
      </c>
      <c r="I143" t="s">
        <v>509</v>
      </c>
    </row>
    <row r="144" spans="4:9">
      <c r="D144" s="12">
        <v>812</v>
      </c>
      <c r="E144" s="13" t="s">
        <v>211</v>
      </c>
      <c r="F144" s="12" t="str">
        <f t="shared" si="5"/>
        <v>0812</v>
      </c>
      <c r="G144" s="12">
        <v>812</v>
      </c>
      <c r="H144">
        <f t="shared" si="6"/>
        <v>8</v>
      </c>
      <c r="I144" t="s">
        <v>598</v>
      </c>
    </row>
    <row r="145" spans="4:9">
      <c r="D145" s="12">
        <v>813</v>
      </c>
      <c r="E145" s="13" t="s">
        <v>212</v>
      </c>
      <c r="F145" s="12" t="str">
        <f t="shared" si="5"/>
        <v>0813</v>
      </c>
      <c r="G145" s="12">
        <v>813</v>
      </c>
      <c r="H145">
        <f t="shared" si="6"/>
        <v>8</v>
      </c>
      <c r="I145" t="s">
        <v>488</v>
      </c>
    </row>
    <row r="146" spans="4:9">
      <c r="D146" s="12">
        <v>814</v>
      </c>
      <c r="E146" s="13" t="s">
        <v>213</v>
      </c>
      <c r="F146" s="12" t="str">
        <f t="shared" si="5"/>
        <v>0814</v>
      </c>
      <c r="G146" s="12">
        <v>814</v>
      </c>
      <c r="H146">
        <f t="shared" si="6"/>
        <v>8</v>
      </c>
      <c r="I146" t="s">
        <v>411</v>
      </c>
    </row>
    <row r="147" spans="4:9">
      <c r="D147" s="12">
        <v>815</v>
      </c>
      <c r="E147" s="13" t="s">
        <v>214</v>
      </c>
      <c r="F147" s="12" t="str">
        <f t="shared" si="5"/>
        <v>0815</v>
      </c>
      <c r="G147" s="12">
        <v>815</v>
      </c>
      <c r="H147">
        <f t="shared" si="6"/>
        <v>8</v>
      </c>
      <c r="I147" t="s">
        <v>363</v>
      </c>
    </row>
    <row r="148" spans="4:9">
      <c r="D148" s="12">
        <v>816</v>
      </c>
      <c r="E148" s="13" t="s">
        <v>215</v>
      </c>
      <c r="F148" s="12" t="str">
        <f t="shared" si="5"/>
        <v>0816</v>
      </c>
      <c r="G148" s="12">
        <v>816</v>
      </c>
      <c r="H148">
        <f t="shared" si="6"/>
        <v>8</v>
      </c>
      <c r="I148" t="s">
        <v>513</v>
      </c>
    </row>
    <row r="149" spans="4:9">
      <c r="D149" s="12">
        <v>817</v>
      </c>
      <c r="E149" s="13" t="s">
        <v>216</v>
      </c>
      <c r="F149" s="12" t="str">
        <f t="shared" si="5"/>
        <v>0817</v>
      </c>
      <c r="G149" s="12">
        <v>817</v>
      </c>
      <c r="H149">
        <f t="shared" si="6"/>
        <v>8</v>
      </c>
      <c r="I149" t="s">
        <v>364</v>
      </c>
    </row>
    <row r="150" spans="4:9">
      <c r="D150" s="12">
        <v>818</v>
      </c>
      <c r="E150" s="13" t="s">
        <v>217</v>
      </c>
      <c r="F150" s="12" t="str">
        <f t="shared" si="5"/>
        <v>0818</v>
      </c>
      <c r="G150" s="12">
        <v>818</v>
      </c>
      <c r="H150">
        <f t="shared" si="6"/>
        <v>8</v>
      </c>
      <c r="I150" t="s">
        <v>540</v>
      </c>
    </row>
    <row r="151" spans="4:9">
      <c r="D151" s="12">
        <v>819</v>
      </c>
      <c r="E151" s="13" t="s">
        <v>218</v>
      </c>
      <c r="F151" s="12" t="str">
        <f t="shared" si="5"/>
        <v>0819</v>
      </c>
      <c r="G151" s="12">
        <v>819</v>
      </c>
      <c r="H151">
        <f t="shared" si="6"/>
        <v>8</v>
      </c>
      <c r="I151" t="s">
        <v>412</v>
      </c>
    </row>
    <row r="152" spans="4:9">
      <c r="D152" s="12">
        <v>820</v>
      </c>
      <c r="E152" s="13" t="s">
        <v>219</v>
      </c>
      <c r="F152" s="12" t="str">
        <f t="shared" si="5"/>
        <v>0820</v>
      </c>
      <c r="G152" s="12">
        <v>820</v>
      </c>
      <c r="H152">
        <f t="shared" si="6"/>
        <v>8</v>
      </c>
      <c r="I152" t="s">
        <v>453</v>
      </c>
    </row>
    <row r="153" spans="4:9">
      <c r="D153" s="12">
        <v>821</v>
      </c>
      <c r="E153" s="13" t="s">
        <v>220</v>
      </c>
      <c r="F153" s="12" t="str">
        <f t="shared" si="5"/>
        <v>0821</v>
      </c>
      <c r="G153" s="12">
        <v>821</v>
      </c>
      <c r="H153">
        <f t="shared" si="6"/>
        <v>8</v>
      </c>
      <c r="I153" t="s">
        <v>414</v>
      </c>
    </row>
    <row r="154" spans="4:9">
      <c r="D154" s="12">
        <v>822</v>
      </c>
      <c r="E154" s="13" t="s">
        <v>221</v>
      </c>
      <c r="F154" s="12" t="str">
        <f t="shared" si="5"/>
        <v>0822</v>
      </c>
      <c r="G154" s="12">
        <v>822</v>
      </c>
      <c r="H154">
        <f t="shared" si="6"/>
        <v>8</v>
      </c>
      <c r="I154" t="s">
        <v>515</v>
      </c>
    </row>
    <row r="155" spans="4:9">
      <c r="D155" s="12">
        <v>901</v>
      </c>
      <c r="E155" s="13" t="s">
        <v>222</v>
      </c>
      <c r="F155" s="12" t="str">
        <f t="shared" si="5"/>
        <v>0901</v>
      </c>
      <c r="G155" s="12">
        <v>901</v>
      </c>
      <c r="H155">
        <f t="shared" si="6"/>
        <v>9</v>
      </c>
      <c r="I155" t="s">
        <v>498</v>
      </c>
    </row>
    <row r="156" spans="4:9">
      <c r="D156" s="12">
        <v>902</v>
      </c>
      <c r="E156" s="13" t="s">
        <v>223</v>
      </c>
      <c r="F156" s="12" t="str">
        <f t="shared" si="5"/>
        <v>0902</v>
      </c>
      <c r="G156" s="12">
        <v>902</v>
      </c>
      <c r="H156">
        <f t="shared" si="6"/>
        <v>9</v>
      </c>
      <c r="I156" t="s">
        <v>454</v>
      </c>
    </row>
    <row r="157" spans="4:9">
      <c r="D157" s="12">
        <v>903</v>
      </c>
      <c r="E157" s="13" t="s">
        <v>224</v>
      </c>
      <c r="F157" s="12" t="str">
        <f t="shared" si="5"/>
        <v>0903</v>
      </c>
      <c r="G157" s="12">
        <v>903</v>
      </c>
      <c r="H157">
        <f t="shared" si="6"/>
        <v>9</v>
      </c>
      <c r="I157" t="s">
        <v>386</v>
      </c>
    </row>
    <row r="158" spans="4:9">
      <c r="D158" s="12">
        <v>904</v>
      </c>
      <c r="E158" s="13" t="s">
        <v>225</v>
      </c>
      <c r="F158" s="12" t="str">
        <f t="shared" si="5"/>
        <v>0904</v>
      </c>
      <c r="G158" s="12">
        <v>904</v>
      </c>
      <c r="H158">
        <f t="shared" si="6"/>
        <v>9</v>
      </c>
      <c r="I158" t="s">
        <v>387</v>
      </c>
    </row>
    <row r="159" spans="4:9">
      <c r="D159" s="12">
        <v>905</v>
      </c>
      <c r="E159" s="13" t="s">
        <v>226</v>
      </c>
      <c r="F159" s="12" t="str">
        <f t="shared" si="5"/>
        <v>0905</v>
      </c>
      <c r="G159" s="12">
        <v>905</v>
      </c>
      <c r="H159">
        <f t="shared" si="6"/>
        <v>9</v>
      </c>
      <c r="I159" t="s">
        <v>416</v>
      </c>
    </row>
    <row r="160" spans="4:9">
      <c r="D160" s="12">
        <v>906</v>
      </c>
      <c r="E160" s="13" t="s">
        <v>227</v>
      </c>
      <c r="F160" s="12" t="str">
        <f t="shared" si="5"/>
        <v>0906</v>
      </c>
      <c r="G160" s="12">
        <v>906</v>
      </c>
      <c r="H160">
        <f t="shared" si="6"/>
        <v>9</v>
      </c>
      <c r="I160" t="s">
        <v>492</v>
      </c>
    </row>
    <row r="161" spans="4:9">
      <c r="D161" s="12">
        <v>907</v>
      </c>
      <c r="E161" s="13" t="s">
        <v>228</v>
      </c>
      <c r="F161" s="12" t="str">
        <f t="shared" si="5"/>
        <v>0907</v>
      </c>
      <c r="G161" s="12">
        <v>907</v>
      </c>
      <c r="H161">
        <f t="shared" si="6"/>
        <v>9</v>
      </c>
      <c r="I161" t="s">
        <v>418</v>
      </c>
    </row>
    <row r="162" spans="4:9">
      <c r="D162" s="12">
        <v>908</v>
      </c>
      <c r="E162" s="13" t="s">
        <v>229</v>
      </c>
      <c r="F162" s="12" t="str">
        <f t="shared" si="5"/>
        <v>0908</v>
      </c>
      <c r="G162" s="12">
        <v>908</v>
      </c>
      <c r="H162">
        <f t="shared" si="6"/>
        <v>9</v>
      </c>
      <c r="I162" t="s">
        <v>519</v>
      </c>
    </row>
    <row r="163" spans="4:9">
      <c r="D163" s="12">
        <v>909</v>
      </c>
      <c r="E163" s="13" t="s">
        <v>230</v>
      </c>
      <c r="F163" s="12" t="str">
        <f t="shared" si="5"/>
        <v>0909</v>
      </c>
      <c r="G163" s="12">
        <v>909</v>
      </c>
      <c r="H163">
        <f t="shared" si="6"/>
        <v>9</v>
      </c>
      <c r="I163" t="s">
        <v>343</v>
      </c>
    </row>
    <row r="164" spans="4:9">
      <c r="D164" s="12">
        <v>1001</v>
      </c>
      <c r="E164" s="13" t="s">
        <v>231</v>
      </c>
      <c r="F164" s="12" t="str">
        <f t="shared" si="5"/>
        <v>1001</v>
      </c>
      <c r="G164" s="12">
        <v>1001</v>
      </c>
      <c r="H164">
        <f t="shared" si="6"/>
        <v>10</v>
      </c>
      <c r="I164" t="s">
        <v>419</v>
      </c>
    </row>
    <row r="165" spans="4:9">
      <c r="D165" s="12">
        <v>1002</v>
      </c>
      <c r="E165" s="13" t="s">
        <v>232</v>
      </c>
      <c r="F165" s="12" t="str">
        <f t="shared" si="5"/>
        <v>1002</v>
      </c>
      <c r="G165" s="12">
        <v>1002</v>
      </c>
      <c r="H165">
        <f t="shared" si="6"/>
        <v>10</v>
      </c>
      <c r="I165" t="s">
        <v>369</v>
      </c>
    </row>
    <row r="166" spans="4:9">
      <c r="D166" s="12">
        <v>1003</v>
      </c>
      <c r="E166" s="13" t="s">
        <v>233</v>
      </c>
      <c r="F166" s="12" t="str">
        <f t="shared" si="5"/>
        <v>1003</v>
      </c>
      <c r="G166" s="12">
        <v>1003</v>
      </c>
      <c r="H166">
        <f t="shared" si="6"/>
        <v>10</v>
      </c>
      <c r="I166" t="s">
        <v>524</v>
      </c>
    </row>
    <row r="167" spans="4:9">
      <c r="D167" s="12">
        <v>1004</v>
      </c>
      <c r="E167" s="13" t="s">
        <v>234</v>
      </c>
      <c r="F167" s="12" t="str">
        <f t="shared" si="5"/>
        <v>1004</v>
      </c>
      <c r="G167" s="12">
        <v>1004</v>
      </c>
      <c r="H167">
        <f t="shared" si="6"/>
        <v>10</v>
      </c>
      <c r="I167" t="s">
        <v>442</v>
      </c>
    </row>
    <row r="168" spans="4:9">
      <c r="D168" s="12">
        <v>1005</v>
      </c>
      <c r="E168" s="13" t="s">
        <v>235</v>
      </c>
      <c r="F168" s="12" t="str">
        <f t="shared" si="5"/>
        <v>1005</v>
      </c>
      <c r="G168" s="12">
        <v>1005</v>
      </c>
      <c r="H168">
        <f t="shared" si="6"/>
        <v>10</v>
      </c>
      <c r="I168" t="s">
        <v>422</v>
      </c>
    </row>
    <row r="169" spans="4:9">
      <c r="D169" s="12">
        <v>1006</v>
      </c>
      <c r="E169" s="13" t="s">
        <v>236</v>
      </c>
      <c r="F169" s="12" t="str">
        <f t="shared" si="5"/>
        <v>1006</v>
      </c>
      <c r="G169" s="12">
        <v>1006</v>
      </c>
      <c r="H169">
        <f t="shared" si="6"/>
        <v>10</v>
      </c>
      <c r="I169" t="s">
        <v>528</v>
      </c>
    </row>
    <row r="170" spans="4:9">
      <c r="D170" s="12">
        <v>1007</v>
      </c>
      <c r="E170" s="13" t="s">
        <v>237</v>
      </c>
      <c r="F170" s="12" t="str">
        <f t="shared" si="5"/>
        <v>1007</v>
      </c>
      <c r="G170" s="12">
        <v>1007</v>
      </c>
      <c r="H170">
        <f t="shared" si="6"/>
        <v>10</v>
      </c>
      <c r="I170" t="s">
        <v>399</v>
      </c>
    </row>
    <row r="171" spans="4:9">
      <c r="D171" s="12">
        <v>1008</v>
      </c>
      <c r="E171" s="13" t="s">
        <v>77</v>
      </c>
      <c r="F171" s="12" t="str">
        <f t="shared" si="5"/>
        <v>1008</v>
      </c>
      <c r="G171" s="12">
        <v>1008</v>
      </c>
      <c r="H171">
        <f t="shared" si="6"/>
        <v>10</v>
      </c>
      <c r="I171" t="s">
        <v>344</v>
      </c>
    </row>
    <row r="172" spans="4:9">
      <c r="D172" s="12">
        <v>1009</v>
      </c>
      <c r="E172" s="13" t="s">
        <v>238</v>
      </c>
      <c r="F172" s="12" t="str">
        <f t="shared" si="5"/>
        <v>1009</v>
      </c>
      <c r="G172" s="12">
        <v>1009</v>
      </c>
      <c r="H172">
        <f t="shared" si="6"/>
        <v>10</v>
      </c>
      <c r="I172" t="s">
        <v>477</v>
      </c>
    </row>
    <row r="173" spans="4:9">
      <c r="D173" s="12">
        <v>1010</v>
      </c>
      <c r="E173" s="13" t="s">
        <v>78</v>
      </c>
      <c r="F173" s="12" t="str">
        <f t="shared" si="5"/>
        <v>1010</v>
      </c>
      <c r="G173" s="12">
        <v>1010</v>
      </c>
      <c r="H173">
        <f t="shared" si="6"/>
        <v>10</v>
      </c>
      <c r="I173" t="s">
        <v>425</v>
      </c>
    </row>
    <row r="174" spans="4:9">
      <c r="D174" s="12">
        <v>1011</v>
      </c>
      <c r="E174" s="13" t="s">
        <v>239</v>
      </c>
      <c r="F174" s="12" t="str">
        <f t="shared" si="5"/>
        <v>1011</v>
      </c>
      <c r="G174" s="12">
        <v>1011</v>
      </c>
      <c r="H174">
        <f t="shared" si="6"/>
        <v>10</v>
      </c>
      <c r="I174" t="s">
        <v>373</v>
      </c>
    </row>
    <row r="175" spans="4:9">
      <c r="D175" s="12">
        <v>1012</v>
      </c>
      <c r="E175" s="13" t="s">
        <v>240</v>
      </c>
      <c r="F175" s="12" t="str">
        <f t="shared" si="5"/>
        <v>1012</v>
      </c>
      <c r="G175" s="12">
        <v>1012</v>
      </c>
      <c r="H175">
        <f t="shared" si="6"/>
        <v>10</v>
      </c>
      <c r="I175" t="s">
        <v>489</v>
      </c>
    </row>
    <row r="176" spans="4:9">
      <c r="D176" s="12">
        <v>1013</v>
      </c>
      <c r="E176" s="13" t="s">
        <v>241</v>
      </c>
      <c r="F176" s="12" t="str">
        <f t="shared" si="5"/>
        <v>1013</v>
      </c>
      <c r="G176" s="12">
        <v>1013</v>
      </c>
      <c r="H176">
        <f t="shared" si="6"/>
        <v>10</v>
      </c>
      <c r="I176" t="s">
        <v>551</v>
      </c>
    </row>
    <row r="177" spans="4:9">
      <c r="D177" s="12">
        <v>1101</v>
      </c>
      <c r="E177" s="13" t="s">
        <v>242</v>
      </c>
      <c r="F177" s="12" t="str">
        <f t="shared" si="5"/>
        <v>1101</v>
      </c>
      <c r="G177" s="12">
        <v>1101</v>
      </c>
      <c r="H177">
        <f t="shared" si="6"/>
        <v>11</v>
      </c>
      <c r="I177" t="s">
        <v>508</v>
      </c>
    </row>
    <row r="178" spans="4:9">
      <c r="D178" s="12">
        <v>1102</v>
      </c>
      <c r="E178" s="13" t="s">
        <v>243</v>
      </c>
      <c r="F178" s="12" t="str">
        <f t="shared" si="5"/>
        <v>1102</v>
      </c>
      <c r="G178" s="12">
        <v>1102</v>
      </c>
      <c r="H178">
        <f t="shared" si="6"/>
        <v>11</v>
      </c>
      <c r="I178" t="s">
        <v>486</v>
      </c>
    </row>
    <row r="179" spans="4:9">
      <c r="D179" s="12">
        <v>1103</v>
      </c>
      <c r="E179" s="13" t="s">
        <v>244</v>
      </c>
      <c r="F179" s="12" t="str">
        <f t="shared" si="5"/>
        <v>1103</v>
      </c>
      <c r="G179" s="12">
        <v>1103</v>
      </c>
      <c r="H179">
        <f t="shared" si="6"/>
        <v>11</v>
      </c>
      <c r="I179" t="s">
        <v>447</v>
      </c>
    </row>
    <row r="180" spans="4:9">
      <c r="D180" s="12">
        <v>1104</v>
      </c>
      <c r="E180" s="13" t="s">
        <v>245</v>
      </c>
      <c r="F180" s="12" t="str">
        <f t="shared" si="5"/>
        <v>1104</v>
      </c>
      <c r="G180" s="12">
        <v>1104</v>
      </c>
      <c r="H180">
        <f t="shared" si="6"/>
        <v>11</v>
      </c>
      <c r="I180" t="s">
        <v>448</v>
      </c>
    </row>
    <row r="181" spans="4:9">
      <c r="D181" s="12">
        <v>1105</v>
      </c>
      <c r="E181" s="13" t="s">
        <v>246</v>
      </c>
      <c r="F181" s="12" t="str">
        <f t="shared" si="5"/>
        <v>1105</v>
      </c>
      <c r="G181" s="12">
        <v>1105</v>
      </c>
      <c r="H181">
        <f t="shared" si="6"/>
        <v>11</v>
      </c>
      <c r="I181" t="s">
        <v>495</v>
      </c>
    </row>
    <row r="182" spans="4:9">
      <c r="D182" s="12">
        <v>1106</v>
      </c>
      <c r="E182" s="13" t="s">
        <v>247</v>
      </c>
      <c r="F182" s="12" t="str">
        <f t="shared" si="5"/>
        <v>1106</v>
      </c>
      <c r="G182" s="12">
        <v>1106</v>
      </c>
      <c r="H182">
        <f t="shared" si="6"/>
        <v>11</v>
      </c>
      <c r="I182" t="s">
        <v>428</v>
      </c>
    </row>
    <row r="183" spans="4:9">
      <c r="D183" s="12">
        <v>1107</v>
      </c>
      <c r="E183" s="13" t="s">
        <v>248</v>
      </c>
      <c r="F183" s="12" t="str">
        <f t="shared" si="5"/>
        <v>1107</v>
      </c>
      <c r="G183" s="12">
        <v>1107</v>
      </c>
      <c r="H183">
        <f t="shared" si="6"/>
        <v>11</v>
      </c>
      <c r="I183" t="s">
        <v>509</v>
      </c>
    </row>
    <row r="184" spans="4:9">
      <c r="D184" s="12">
        <v>1108</v>
      </c>
      <c r="E184" s="13" t="s">
        <v>249</v>
      </c>
      <c r="F184" s="12" t="str">
        <f t="shared" si="5"/>
        <v>1108</v>
      </c>
      <c r="G184" s="12">
        <v>1108</v>
      </c>
      <c r="H184">
        <f t="shared" si="6"/>
        <v>11</v>
      </c>
      <c r="I184" t="s">
        <v>410</v>
      </c>
    </row>
    <row r="185" spans="4:9">
      <c r="D185" s="12">
        <v>1109</v>
      </c>
      <c r="E185" s="13" t="s">
        <v>250</v>
      </c>
      <c r="F185" s="12" t="str">
        <f t="shared" si="5"/>
        <v>1109</v>
      </c>
      <c r="G185" s="12">
        <v>1109</v>
      </c>
      <c r="H185">
        <f t="shared" si="6"/>
        <v>11</v>
      </c>
      <c r="I185" t="s">
        <v>430</v>
      </c>
    </row>
    <row r="186" spans="4:9">
      <c r="D186" s="12">
        <v>1110</v>
      </c>
      <c r="E186" s="13" t="s">
        <v>251</v>
      </c>
      <c r="F186" s="12" t="str">
        <f t="shared" si="5"/>
        <v>1110</v>
      </c>
      <c r="G186" s="12">
        <v>1110</v>
      </c>
      <c r="H186">
        <f t="shared" si="6"/>
        <v>11</v>
      </c>
      <c r="I186" t="s">
        <v>534</v>
      </c>
    </row>
    <row r="187" spans="4:9">
      <c r="D187" s="12">
        <v>1111</v>
      </c>
      <c r="E187" s="13" t="s">
        <v>252</v>
      </c>
      <c r="F187" s="12" t="str">
        <f t="shared" si="5"/>
        <v>1111</v>
      </c>
      <c r="G187" s="12">
        <v>1111</v>
      </c>
      <c r="H187">
        <f t="shared" si="6"/>
        <v>11</v>
      </c>
      <c r="I187" t="s">
        <v>488</v>
      </c>
    </row>
    <row r="188" spans="4:9">
      <c r="D188" s="12">
        <v>1112</v>
      </c>
      <c r="E188" s="13" t="s">
        <v>253</v>
      </c>
      <c r="F188" s="12" t="str">
        <f t="shared" si="5"/>
        <v>1112</v>
      </c>
      <c r="G188" s="12">
        <v>1112</v>
      </c>
      <c r="H188">
        <f t="shared" si="6"/>
        <v>11</v>
      </c>
      <c r="I188" s="14" t="s">
        <v>362</v>
      </c>
    </row>
    <row r="189" spans="4:9">
      <c r="D189" s="12">
        <v>1113</v>
      </c>
      <c r="E189" s="13" t="s">
        <v>254</v>
      </c>
      <c r="F189" s="12" t="str">
        <f t="shared" si="5"/>
        <v>1113</v>
      </c>
      <c r="G189" s="12">
        <v>1113</v>
      </c>
      <c r="H189">
        <f t="shared" si="6"/>
        <v>11</v>
      </c>
      <c r="I189" s="14" t="s">
        <v>363</v>
      </c>
    </row>
    <row r="190" spans="4:9">
      <c r="D190" s="12">
        <v>1114</v>
      </c>
      <c r="E190" s="13" t="s">
        <v>255</v>
      </c>
      <c r="F190" s="12" t="str">
        <f t="shared" si="5"/>
        <v>1114</v>
      </c>
      <c r="G190" s="12">
        <v>1114</v>
      </c>
      <c r="H190">
        <f t="shared" si="6"/>
        <v>11</v>
      </c>
      <c r="I190" s="14" t="s">
        <v>513</v>
      </c>
    </row>
    <row r="191" spans="4:9">
      <c r="D191" s="12">
        <v>1115</v>
      </c>
      <c r="E191" s="13" t="s">
        <v>256</v>
      </c>
      <c r="F191" s="12" t="str">
        <f t="shared" si="5"/>
        <v>1115</v>
      </c>
      <c r="G191" s="12">
        <v>1115</v>
      </c>
      <c r="H191">
        <f t="shared" si="6"/>
        <v>11</v>
      </c>
      <c r="I191" s="14" t="s">
        <v>364</v>
      </c>
    </row>
    <row r="192" spans="4:9">
      <c r="D192" s="12">
        <v>1116</v>
      </c>
      <c r="E192" s="13" t="s">
        <v>257</v>
      </c>
      <c r="F192" s="12" t="str">
        <f t="shared" si="5"/>
        <v>1116</v>
      </c>
      <c r="G192" s="12">
        <v>1116</v>
      </c>
      <c r="H192">
        <f t="shared" si="6"/>
        <v>11</v>
      </c>
      <c r="I192" s="14" t="s">
        <v>412</v>
      </c>
    </row>
    <row r="193" spans="4:9">
      <c r="D193" s="12">
        <v>1117</v>
      </c>
      <c r="E193" s="13" t="s">
        <v>258</v>
      </c>
      <c r="F193" s="12" t="str">
        <f t="shared" si="5"/>
        <v>1117</v>
      </c>
      <c r="G193" s="12">
        <v>1117</v>
      </c>
      <c r="H193">
        <f t="shared" si="6"/>
        <v>11</v>
      </c>
      <c r="I193" s="14" t="s">
        <v>414</v>
      </c>
    </row>
    <row r="194" spans="4:9">
      <c r="D194" s="12">
        <v>1118</v>
      </c>
      <c r="E194" s="13" t="s">
        <v>259</v>
      </c>
      <c r="F194" s="12" t="str">
        <f t="shared" ref="F194:F257" si="7">IF(LEN(TEXT(D194,0))=3,"0"&amp;TEXT(D194,0),TEXT(D194,0))</f>
        <v>1118</v>
      </c>
      <c r="G194" s="12">
        <v>1118</v>
      </c>
      <c r="H194">
        <f t="shared" si="6"/>
        <v>11</v>
      </c>
      <c r="I194" s="14" t="s">
        <v>386</v>
      </c>
    </row>
    <row r="195" spans="4:9">
      <c r="D195" s="12">
        <v>1119</v>
      </c>
      <c r="E195" s="13" t="s">
        <v>260</v>
      </c>
      <c r="F195" s="12" t="str">
        <f t="shared" si="7"/>
        <v>1119</v>
      </c>
      <c r="G195" s="12">
        <v>1119</v>
      </c>
      <c r="H195">
        <f t="shared" ref="H195:H258" si="8">INT((LEFT(F195,2)))</f>
        <v>11</v>
      </c>
      <c r="I195" s="14" t="s">
        <v>417</v>
      </c>
    </row>
    <row r="196" spans="4:9">
      <c r="D196" s="12">
        <v>1120</v>
      </c>
      <c r="E196" s="13" t="s">
        <v>261</v>
      </c>
      <c r="F196" s="12" t="str">
        <f t="shared" si="7"/>
        <v>1120</v>
      </c>
      <c r="G196" s="12">
        <v>1120</v>
      </c>
      <c r="H196">
        <f t="shared" si="8"/>
        <v>11</v>
      </c>
      <c r="I196" s="14" t="s">
        <v>419</v>
      </c>
    </row>
    <row r="197" spans="4:9">
      <c r="D197" s="12">
        <v>1121</v>
      </c>
      <c r="E197" s="13" t="s">
        <v>262</v>
      </c>
      <c r="F197" s="12" t="str">
        <f t="shared" si="7"/>
        <v>1121</v>
      </c>
      <c r="G197" s="12">
        <v>1121</v>
      </c>
      <c r="H197">
        <f t="shared" si="8"/>
        <v>11</v>
      </c>
      <c r="I197" s="14" t="s">
        <v>355</v>
      </c>
    </row>
    <row r="198" spans="4:9">
      <c r="D198" s="12">
        <v>1122</v>
      </c>
      <c r="E198" s="13" t="s">
        <v>263</v>
      </c>
      <c r="F198" s="12" t="str">
        <f t="shared" si="7"/>
        <v>1122</v>
      </c>
      <c r="G198" s="12">
        <v>1122</v>
      </c>
      <c r="H198">
        <f t="shared" si="8"/>
        <v>11</v>
      </c>
      <c r="I198" s="14" t="s">
        <v>472</v>
      </c>
    </row>
    <row r="199" spans="4:9">
      <c r="D199" s="12">
        <v>1123</v>
      </c>
      <c r="E199" s="13" t="s">
        <v>80</v>
      </c>
      <c r="F199" s="12" t="str">
        <f t="shared" si="7"/>
        <v>1123</v>
      </c>
      <c r="G199" s="12">
        <v>1123</v>
      </c>
      <c r="H199">
        <f t="shared" si="8"/>
        <v>11</v>
      </c>
      <c r="I199" s="14" t="s">
        <v>423</v>
      </c>
    </row>
    <row r="200" spans="4:9">
      <c r="D200" s="12">
        <v>1201</v>
      </c>
      <c r="E200" s="13" t="s">
        <v>264</v>
      </c>
      <c r="F200" s="12" t="str">
        <f t="shared" si="7"/>
        <v>1201</v>
      </c>
      <c r="G200" s="12">
        <v>1201</v>
      </c>
      <c r="H200">
        <f t="shared" si="8"/>
        <v>12</v>
      </c>
      <c r="I200" s="14" t="s">
        <v>344</v>
      </c>
    </row>
    <row r="201" spans="4:9">
      <c r="D201" s="12">
        <v>1202</v>
      </c>
      <c r="E201" s="13" t="s">
        <v>265</v>
      </c>
      <c r="F201" s="12" t="str">
        <f t="shared" si="7"/>
        <v>1202</v>
      </c>
      <c r="G201" s="12">
        <v>1202</v>
      </c>
      <c r="H201">
        <f t="shared" si="8"/>
        <v>12</v>
      </c>
      <c r="I201" s="14" t="s">
        <v>477</v>
      </c>
    </row>
    <row r="202" spans="4:9">
      <c r="D202" s="12">
        <v>1203</v>
      </c>
      <c r="E202" s="13" t="s">
        <v>266</v>
      </c>
      <c r="F202" s="12" t="str">
        <f t="shared" si="7"/>
        <v>1203</v>
      </c>
      <c r="G202" s="12">
        <v>1203</v>
      </c>
      <c r="H202">
        <f t="shared" si="8"/>
        <v>12</v>
      </c>
      <c r="I202" s="14" t="s">
        <v>425</v>
      </c>
    </row>
    <row r="203" spans="4:9">
      <c r="D203" s="12">
        <v>1204</v>
      </c>
      <c r="E203" s="13" t="s">
        <v>267</v>
      </c>
      <c r="F203" s="12" t="str">
        <f t="shared" si="7"/>
        <v>1204</v>
      </c>
      <c r="G203" s="12">
        <v>1204</v>
      </c>
      <c r="H203">
        <f t="shared" si="8"/>
        <v>12</v>
      </c>
      <c r="I203" s="14" t="s">
        <v>373</v>
      </c>
    </row>
    <row r="204" spans="4:9">
      <c r="D204" s="12">
        <v>1205</v>
      </c>
      <c r="E204" s="13" t="s">
        <v>268</v>
      </c>
      <c r="F204" s="12" t="str">
        <f t="shared" si="7"/>
        <v>1205</v>
      </c>
      <c r="G204" s="12">
        <v>1205</v>
      </c>
      <c r="H204">
        <f t="shared" si="8"/>
        <v>12</v>
      </c>
      <c r="I204" s="14" t="s">
        <v>482</v>
      </c>
    </row>
    <row r="205" spans="4:9">
      <c r="D205" s="12">
        <v>1206</v>
      </c>
      <c r="E205" s="13" t="s">
        <v>269</v>
      </c>
      <c r="F205" s="12" t="str">
        <f t="shared" si="7"/>
        <v>1206</v>
      </c>
      <c r="G205" s="12">
        <v>1206</v>
      </c>
      <c r="H205">
        <f t="shared" si="8"/>
        <v>12</v>
      </c>
      <c r="I205" s="14" t="s">
        <v>485</v>
      </c>
    </row>
    <row r="206" spans="4:9">
      <c r="D206" s="12">
        <v>1207</v>
      </c>
      <c r="E206" s="13" t="s">
        <v>270</v>
      </c>
      <c r="F206" s="12" t="str">
        <f t="shared" si="7"/>
        <v>1207</v>
      </c>
      <c r="G206" s="12">
        <v>1207</v>
      </c>
      <c r="H206">
        <f t="shared" si="8"/>
        <v>12</v>
      </c>
      <c r="I206" s="14" t="s">
        <v>376</v>
      </c>
    </row>
    <row r="207" spans="4:9">
      <c r="D207" s="12">
        <v>1208</v>
      </c>
      <c r="E207" s="13" t="s">
        <v>271</v>
      </c>
      <c r="F207" s="12" t="str">
        <f t="shared" si="7"/>
        <v>1208</v>
      </c>
      <c r="G207" s="12">
        <v>1208</v>
      </c>
      <c r="H207">
        <f t="shared" si="8"/>
        <v>12</v>
      </c>
      <c r="I207" s="14" t="s">
        <v>429</v>
      </c>
    </row>
    <row r="208" spans="4:9">
      <c r="D208" s="12">
        <v>1209</v>
      </c>
      <c r="E208" s="13" t="s">
        <v>272</v>
      </c>
      <c r="F208" s="12" t="str">
        <f t="shared" si="7"/>
        <v>1209</v>
      </c>
      <c r="G208" s="12">
        <v>1209</v>
      </c>
      <c r="H208">
        <f t="shared" si="8"/>
        <v>12</v>
      </c>
      <c r="I208" s="14" t="s">
        <v>431</v>
      </c>
    </row>
    <row r="209" spans="4:9">
      <c r="D209" s="12">
        <v>1210</v>
      </c>
      <c r="E209" s="13" t="s">
        <v>273</v>
      </c>
      <c r="F209" s="12" t="str">
        <f t="shared" si="7"/>
        <v>1210</v>
      </c>
      <c r="G209" s="12">
        <v>1210</v>
      </c>
      <c r="H209">
        <f t="shared" si="8"/>
        <v>12</v>
      </c>
      <c r="I209" s="14" t="s">
        <v>534</v>
      </c>
    </row>
    <row r="210" spans="4:9">
      <c r="D210" s="12">
        <v>1211</v>
      </c>
      <c r="E210" s="13" t="s">
        <v>274</v>
      </c>
      <c r="F210" s="12" t="str">
        <f t="shared" si="7"/>
        <v>1211</v>
      </c>
      <c r="G210" s="12">
        <v>1211</v>
      </c>
      <c r="H210">
        <f t="shared" si="8"/>
        <v>12</v>
      </c>
      <c r="I210" s="14" t="s">
        <v>458</v>
      </c>
    </row>
    <row r="211" spans="4:9">
      <c r="D211" s="12">
        <v>1212</v>
      </c>
      <c r="E211" s="13" t="s">
        <v>275</v>
      </c>
      <c r="F211" s="12" t="str">
        <f t="shared" si="7"/>
        <v>1212</v>
      </c>
      <c r="G211" s="12">
        <v>1212</v>
      </c>
      <c r="H211">
        <f t="shared" si="8"/>
        <v>12</v>
      </c>
      <c r="I211" s="14" t="s">
        <v>424</v>
      </c>
    </row>
    <row r="212" spans="4:9">
      <c r="D212" s="12">
        <v>1213</v>
      </c>
      <c r="E212" s="13" t="s">
        <v>276</v>
      </c>
      <c r="F212" s="12" t="str">
        <f t="shared" si="7"/>
        <v>1213</v>
      </c>
      <c r="G212" s="12">
        <v>1213</v>
      </c>
      <c r="H212">
        <f t="shared" si="8"/>
        <v>12</v>
      </c>
      <c r="I212" s="14" t="s">
        <v>345</v>
      </c>
    </row>
    <row r="213" spans="4:9">
      <c r="D213" s="12">
        <v>1214</v>
      </c>
      <c r="E213" s="13" t="s">
        <v>277</v>
      </c>
      <c r="F213" s="12" t="str">
        <f t="shared" si="7"/>
        <v>1214</v>
      </c>
      <c r="G213" s="12">
        <v>1214</v>
      </c>
      <c r="H213">
        <f t="shared" si="8"/>
        <v>12</v>
      </c>
      <c r="I213" s="14" t="s">
        <v>466</v>
      </c>
    </row>
    <row r="214" spans="4:9">
      <c r="D214" s="12">
        <v>1215</v>
      </c>
      <c r="E214" s="13" t="s">
        <v>278</v>
      </c>
      <c r="F214" s="12" t="str">
        <f t="shared" si="7"/>
        <v>1215</v>
      </c>
      <c r="G214" s="12">
        <v>1215</v>
      </c>
      <c r="H214">
        <f t="shared" si="8"/>
        <v>12</v>
      </c>
    </row>
    <row r="215" spans="4:9">
      <c r="D215" s="12">
        <v>1216</v>
      </c>
      <c r="E215" s="13" t="s">
        <v>279</v>
      </c>
      <c r="F215" s="12" t="str">
        <f t="shared" si="7"/>
        <v>1216</v>
      </c>
      <c r="G215" s="12">
        <v>1216</v>
      </c>
      <c r="H215">
        <f t="shared" si="8"/>
        <v>12</v>
      </c>
    </row>
    <row r="216" spans="4:9">
      <c r="D216" s="12">
        <v>1217</v>
      </c>
      <c r="E216" s="13" t="s">
        <v>82</v>
      </c>
      <c r="F216" s="12" t="str">
        <f t="shared" si="7"/>
        <v>1217</v>
      </c>
      <c r="G216" s="12">
        <v>1217</v>
      </c>
      <c r="H216">
        <f t="shared" si="8"/>
        <v>12</v>
      </c>
    </row>
    <row r="217" spans="4:9">
      <c r="D217" s="12">
        <v>1218</v>
      </c>
      <c r="E217" s="13" t="s">
        <v>280</v>
      </c>
      <c r="F217" s="12" t="str">
        <f t="shared" si="7"/>
        <v>1218</v>
      </c>
      <c r="G217" s="12">
        <v>1218</v>
      </c>
      <c r="H217">
        <f t="shared" si="8"/>
        <v>12</v>
      </c>
    </row>
    <row r="218" spans="4:9">
      <c r="D218" s="12">
        <v>1219</v>
      </c>
      <c r="E218" s="13" t="s">
        <v>281</v>
      </c>
      <c r="F218" s="12" t="str">
        <f t="shared" si="7"/>
        <v>1219</v>
      </c>
      <c r="G218" s="12">
        <v>1219</v>
      </c>
      <c r="H218">
        <f t="shared" si="8"/>
        <v>12</v>
      </c>
    </row>
    <row r="219" spans="4:9">
      <c r="D219" s="12">
        <v>1220</v>
      </c>
      <c r="E219" s="13" t="s">
        <v>282</v>
      </c>
      <c r="F219" s="12" t="str">
        <f t="shared" si="7"/>
        <v>1220</v>
      </c>
      <c r="G219" s="12">
        <v>1220</v>
      </c>
      <c r="H219">
        <f t="shared" si="8"/>
        <v>12</v>
      </c>
    </row>
    <row r="220" spans="4:9">
      <c r="D220" s="12">
        <v>1301</v>
      </c>
      <c r="E220" s="13" t="s">
        <v>283</v>
      </c>
      <c r="F220" s="12" t="str">
        <f t="shared" si="7"/>
        <v>1301</v>
      </c>
      <c r="G220" s="12">
        <v>1301</v>
      </c>
      <c r="H220">
        <f t="shared" si="8"/>
        <v>13</v>
      </c>
    </row>
    <row r="221" spans="4:9">
      <c r="D221" s="12">
        <v>1302</v>
      </c>
      <c r="E221" s="13" t="s">
        <v>284</v>
      </c>
      <c r="F221" s="12" t="str">
        <f t="shared" si="7"/>
        <v>1302</v>
      </c>
      <c r="G221" s="12">
        <v>1302</v>
      </c>
      <c r="H221">
        <f t="shared" si="8"/>
        <v>13</v>
      </c>
    </row>
    <row r="222" spans="4:9">
      <c r="D222" s="12">
        <v>1303</v>
      </c>
      <c r="E222" s="13" t="s">
        <v>285</v>
      </c>
      <c r="F222" s="12" t="str">
        <f t="shared" si="7"/>
        <v>1303</v>
      </c>
      <c r="G222" s="12">
        <v>1303</v>
      </c>
      <c r="H222">
        <f t="shared" si="8"/>
        <v>13</v>
      </c>
    </row>
    <row r="223" spans="4:9">
      <c r="D223" s="12">
        <v>1304</v>
      </c>
      <c r="E223" s="13" t="s">
        <v>286</v>
      </c>
      <c r="F223" s="12" t="str">
        <f t="shared" si="7"/>
        <v>1304</v>
      </c>
      <c r="G223" s="12">
        <v>1304</v>
      </c>
      <c r="H223">
        <f t="shared" si="8"/>
        <v>13</v>
      </c>
    </row>
    <row r="224" spans="4:9">
      <c r="D224" s="12">
        <v>1305</v>
      </c>
      <c r="E224" s="13" t="s">
        <v>287</v>
      </c>
      <c r="F224" s="12" t="str">
        <f t="shared" si="7"/>
        <v>1305</v>
      </c>
      <c r="G224" s="12">
        <v>1305</v>
      </c>
      <c r="H224">
        <f t="shared" si="8"/>
        <v>13</v>
      </c>
    </row>
    <row r="225" spans="4:8">
      <c r="D225" s="12">
        <v>1306</v>
      </c>
      <c r="E225" s="13" t="s">
        <v>288</v>
      </c>
      <c r="F225" s="12" t="str">
        <f t="shared" si="7"/>
        <v>1306</v>
      </c>
      <c r="G225" s="12">
        <v>1306</v>
      </c>
      <c r="H225">
        <f t="shared" si="8"/>
        <v>13</v>
      </c>
    </row>
    <row r="226" spans="4:8">
      <c r="D226" s="12">
        <v>1307</v>
      </c>
      <c r="E226" s="13" t="s">
        <v>188</v>
      </c>
      <c r="F226" s="12" t="str">
        <f t="shared" si="7"/>
        <v>1307</v>
      </c>
      <c r="G226" s="12">
        <v>1307</v>
      </c>
      <c r="H226">
        <f t="shared" si="8"/>
        <v>13</v>
      </c>
    </row>
    <row r="227" spans="4:8">
      <c r="D227" s="12">
        <v>1308</v>
      </c>
      <c r="E227" s="13" t="s">
        <v>289</v>
      </c>
      <c r="F227" s="12" t="str">
        <f t="shared" si="7"/>
        <v>1308</v>
      </c>
      <c r="G227" s="12">
        <v>1308</v>
      </c>
      <c r="H227">
        <f t="shared" si="8"/>
        <v>13</v>
      </c>
    </row>
    <row r="228" spans="4:8">
      <c r="D228" s="12">
        <v>1309</v>
      </c>
      <c r="E228" s="13" t="s">
        <v>290</v>
      </c>
      <c r="F228" s="12" t="str">
        <f t="shared" si="7"/>
        <v>1309</v>
      </c>
      <c r="G228" s="12">
        <v>1309</v>
      </c>
      <c r="H228">
        <f t="shared" si="8"/>
        <v>13</v>
      </c>
    </row>
    <row r="229" spans="4:8">
      <c r="D229" s="12">
        <v>1310</v>
      </c>
      <c r="E229" s="13" t="s">
        <v>291</v>
      </c>
      <c r="F229" s="12" t="str">
        <f t="shared" si="7"/>
        <v>1310</v>
      </c>
      <c r="G229" s="12">
        <v>1310</v>
      </c>
      <c r="H229">
        <f t="shared" si="8"/>
        <v>13</v>
      </c>
    </row>
    <row r="230" spans="4:8">
      <c r="D230" s="12">
        <v>1311</v>
      </c>
      <c r="E230" s="13" t="s">
        <v>292</v>
      </c>
      <c r="F230" s="12" t="str">
        <f t="shared" si="7"/>
        <v>1311</v>
      </c>
      <c r="G230" s="12">
        <v>1311</v>
      </c>
      <c r="H230">
        <f t="shared" si="8"/>
        <v>13</v>
      </c>
    </row>
    <row r="231" spans="4:8">
      <c r="D231" s="12">
        <v>1312</v>
      </c>
      <c r="E231" s="13" t="s">
        <v>293</v>
      </c>
      <c r="F231" s="12" t="str">
        <f t="shared" si="7"/>
        <v>1312</v>
      </c>
      <c r="G231" s="12">
        <v>1312</v>
      </c>
      <c r="H231">
        <f t="shared" si="8"/>
        <v>13</v>
      </c>
    </row>
    <row r="232" spans="4:8">
      <c r="D232" s="12">
        <v>1313</v>
      </c>
      <c r="E232" s="13" t="s">
        <v>294</v>
      </c>
      <c r="F232" s="12" t="str">
        <f t="shared" si="7"/>
        <v>1313</v>
      </c>
      <c r="G232" s="12">
        <v>1313</v>
      </c>
      <c r="H232">
        <f t="shared" si="8"/>
        <v>13</v>
      </c>
    </row>
    <row r="233" spans="4:8">
      <c r="D233" s="12">
        <v>1314</v>
      </c>
      <c r="E233" s="13" t="s">
        <v>295</v>
      </c>
      <c r="F233" s="12" t="str">
        <f t="shared" si="7"/>
        <v>1314</v>
      </c>
      <c r="G233" s="12">
        <v>1314</v>
      </c>
      <c r="H233">
        <f t="shared" si="8"/>
        <v>13</v>
      </c>
    </row>
    <row r="234" spans="4:8">
      <c r="D234" s="12">
        <v>1315</v>
      </c>
      <c r="E234" s="13" t="s">
        <v>296</v>
      </c>
      <c r="F234" s="12" t="str">
        <f t="shared" si="7"/>
        <v>1315</v>
      </c>
      <c r="G234" s="12">
        <v>1315</v>
      </c>
      <c r="H234">
        <f t="shared" si="8"/>
        <v>13</v>
      </c>
    </row>
    <row r="235" spans="4:8">
      <c r="D235" s="12">
        <v>1316</v>
      </c>
      <c r="E235" s="13" t="s">
        <v>297</v>
      </c>
      <c r="F235" s="12" t="str">
        <f t="shared" si="7"/>
        <v>1316</v>
      </c>
      <c r="G235" s="12">
        <v>1316</v>
      </c>
      <c r="H235">
        <f t="shared" si="8"/>
        <v>13</v>
      </c>
    </row>
    <row r="236" spans="4:8">
      <c r="D236" s="12">
        <v>1317</v>
      </c>
      <c r="E236" s="13" t="s">
        <v>298</v>
      </c>
      <c r="F236" s="12" t="str">
        <f t="shared" si="7"/>
        <v>1317</v>
      </c>
      <c r="G236" s="12">
        <v>1317</v>
      </c>
      <c r="H236">
        <f t="shared" si="8"/>
        <v>13</v>
      </c>
    </row>
    <row r="237" spans="4:8">
      <c r="D237" s="12">
        <v>1318</v>
      </c>
      <c r="E237" s="13" t="s">
        <v>134</v>
      </c>
      <c r="F237" s="12" t="str">
        <f t="shared" si="7"/>
        <v>1318</v>
      </c>
      <c r="G237" s="12">
        <v>1318</v>
      </c>
      <c r="H237">
        <f t="shared" si="8"/>
        <v>13</v>
      </c>
    </row>
    <row r="238" spans="4:8">
      <c r="D238" s="12">
        <v>1319</v>
      </c>
      <c r="E238" s="13" t="s">
        <v>299</v>
      </c>
      <c r="F238" s="12" t="str">
        <f t="shared" si="7"/>
        <v>1319</v>
      </c>
      <c r="G238" s="12">
        <v>1319</v>
      </c>
      <c r="H238">
        <f t="shared" si="8"/>
        <v>13</v>
      </c>
    </row>
    <row r="239" spans="4:8">
      <c r="D239" s="12">
        <v>1320</v>
      </c>
      <c r="E239" s="13" t="s">
        <v>226</v>
      </c>
      <c r="F239" s="12" t="str">
        <f t="shared" si="7"/>
        <v>1320</v>
      </c>
      <c r="G239" s="12">
        <v>1320</v>
      </c>
      <c r="H239">
        <f t="shared" si="8"/>
        <v>13</v>
      </c>
    </row>
    <row r="240" spans="4:8">
      <c r="D240" s="12">
        <v>1321</v>
      </c>
      <c r="E240" s="13" t="s">
        <v>300</v>
      </c>
      <c r="F240" s="12" t="str">
        <f t="shared" si="7"/>
        <v>1321</v>
      </c>
      <c r="G240" s="12">
        <v>1321</v>
      </c>
      <c r="H240">
        <f t="shared" si="8"/>
        <v>13</v>
      </c>
    </row>
    <row r="241" spans="4:8">
      <c r="D241" s="12">
        <v>1322</v>
      </c>
      <c r="E241" s="13" t="s">
        <v>301</v>
      </c>
      <c r="F241" s="12" t="str">
        <f t="shared" si="7"/>
        <v>1322</v>
      </c>
      <c r="G241" s="12">
        <v>1322</v>
      </c>
      <c r="H241">
        <f t="shared" si="8"/>
        <v>13</v>
      </c>
    </row>
    <row r="242" spans="4:8">
      <c r="D242" s="12">
        <v>1323</v>
      </c>
      <c r="E242" s="13" t="s">
        <v>302</v>
      </c>
      <c r="F242" s="12" t="str">
        <f t="shared" si="7"/>
        <v>1323</v>
      </c>
      <c r="G242" s="12">
        <v>1323</v>
      </c>
      <c r="H242">
        <f t="shared" si="8"/>
        <v>13</v>
      </c>
    </row>
    <row r="243" spans="4:8">
      <c r="D243" s="12">
        <v>1324</v>
      </c>
      <c r="E243" s="13" t="s">
        <v>303</v>
      </c>
      <c r="F243" s="12" t="str">
        <f t="shared" si="7"/>
        <v>1324</v>
      </c>
      <c r="G243" s="12">
        <v>1324</v>
      </c>
      <c r="H243">
        <f t="shared" si="8"/>
        <v>13</v>
      </c>
    </row>
    <row r="244" spans="4:8">
      <c r="D244" s="12">
        <v>1325</v>
      </c>
      <c r="E244" s="13" t="s">
        <v>304</v>
      </c>
      <c r="F244" s="12" t="str">
        <f t="shared" si="7"/>
        <v>1325</v>
      </c>
      <c r="G244" s="12">
        <v>1325</v>
      </c>
      <c r="H244">
        <f t="shared" si="8"/>
        <v>13</v>
      </c>
    </row>
    <row r="245" spans="4:8">
      <c r="D245" s="12">
        <v>1326</v>
      </c>
      <c r="E245" s="13" t="s">
        <v>305</v>
      </c>
      <c r="F245" s="12" t="str">
        <f t="shared" si="7"/>
        <v>1326</v>
      </c>
      <c r="G245" s="12">
        <v>1326</v>
      </c>
      <c r="H245">
        <f t="shared" si="8"/>
        <v>13</v>
      </c>
    </row>
    <row r="246" spans="4:8">
      <c r="D246" s="12">
        <v>1401</v>
      </c>
      <c r="E246" s="13" t="s">
        <v>306</v>
      </c>
      <c r="F246" s="12" t="str">
        <f t="shared" si="7"/>
        <v>1401</v>
      </c>
      <c r="G246" s="12">
        <v>1401</v>
      </c>
      <c r="H246">
        <f t="shared" si="8"/>
        <v>14</v>
      </c>
    </row>
    <row r="247" spans="4:8">
      <c r="D247" s="12">
        <v>1402</v>
      </c>
      <c r="E247" s="13" t="s">
        <v>307</v>
      </c>
      <c r="F247" s="12" t="str">
        <f t="shared" si="7"/>
        <v>1402</v>
      </c>
      <c r="G247" s="12">
        <v>1402</v>
      </c>
      <c r="H247">
        <f t="shared" si="8"/>
        <v>14</v>
      </c>
    </row>
    <row r="248" spans="4:8">
      <c r="D248" s="12">
        <v>1403</v>
      </c>
      <c r="E248" s="13" t="s">
        <v>308</v>
      </c>
      <c r="F248" s="12" t="str">
        <f t="shared" si="7"/>
        <v>1403</v>
      </c>
      <c r="G248" s="12">
        <v>1403</v>
      </c>
      <c r="H248">
        <f t="shared" si="8"/>
        <v>14</v>
      </c>
    </row>
    <row r="249" spans="4:8">
      <c r="D249" s="12">
        <v>1404</v>
      </c>
      <c r="E249" s="13" t="s">
        <v>309</v>
      </c>
      <c r="F249" s="12" t="str">
        <f t="shared" si="7"/>
        <v>1404</v>
      </c>
      <c r="G249" s="12">
        <v>1404</v>
      </c>
      <c r="H249">
        <f t="shared" si="8"/>
        <v>14</v>
      </c>
    </row>
    <row r="250" spans="4:8">
      <c r="D250" s="12">
        <v>1405</v>
      </c>
      <c r="E250" s="13" t="s">
        <v>187</v>
      </c>
      <c r="F250" s="12" t="str">
        <f t="shared" si="7"/>
        <v>1405</v>
      </c>
      <c r="G250" s="12">
        <v>1405</v>
      </c>
      <c r="H250">
        <f t="shared" si="8"/>
        <v>14</v>
      </c>
    </row>
    <row r="251" spans="4:8">
      <c r="D251" s="12">
        <v>1406</v>
      </c>
      <c r="E251" s="13" t="s">
        <v>310</v>
      </c>
      <c r="F251" s="12" t="str">
        <f t="shared" si="7"/>
        <v>1406</v>
      </c>
      <c r="G251" s="12">
        <v>1406</v>
      </c>
      <c r="H251">
        <f t="shared" si="8"/>
        <v>14</v>
      </c>
    </row>
    <row r="252" spans="4:8">
      <c r="D252" s="12">
        <v>1407</v>
      </c>
      <c r="E252" s="13" t="s">
        <v>311</v>
      </c>
      <c r="F252" s="12" t="str">
        <f t="shared" si="7"/>
        <v>1407</v>
      </c>
      <c r="G252" s="12">
        <v>1407</v>
      </c>
      <c r="H252">
        <f t="shared" si="8"/>
        <v>14</v>
      </c>
    </row>
    <row r="253" spans="4:8">
      <c r="D253" s="12">
        <v>1408</v>
      </c>
      <c r="E253" s="13" t="s">
        <v>86</v>
      </c>
      <c r="F253" s="12" t="str">
        <f t="shared" si="7"/>
        <v>1408</v>
      </c>
      <c r="G253" s="12">
        <v>1408</v>
      </c>
      <c r="H253">
        <f t="shared" si="8"/>
        <v>14</v>
      </c>
    </row>
    <row r="254" spans="4:8">
      <c r="D254" s="12">
        <v>1409</v>
      </c>
      <c r="E254" s="13" t="s">
        <v>312</v>
      </c>
      <c r="F254" s="12" t="str">
        <f t="shared" si="7"/>
        <v>1409</v>
      </c>
      <c r="G254" s="12">
        <v>1409</v>
      </c>
      <c r="H254">
        <f t="shared" si="8"/>
        <v>14</v>
      </c>
    </row>
    <row r="255" spans="4:8">
      <c r="D255" s="12">
        <v>1410</v>
      </c>
      <c r="E255" s="13" t="s">
        <v>313</v>
      </c>
      <c r="F255" s="12" t="str">
        <f t="shared" si="7"/>
        <v>1410</v>
      </c>
      <c r="G255" s="12">
        <v>1410</v>
      </c>
      <c r="H255">
        <f t="shared" si="8"/>
        <v>14</v>
      </c>
    </row>
    <row r="256" spans="4:8">
      <c r="D256" s="12">
        <v>1411</v>
      </c>
      <c r="E256" s="13" t="s">
        <v>314</v>
      </c>
      <c r="F256" s="12" t="str">
        <f t="shared" si="7"/>
        <v>1411</v>
      </c>
      <c r="G256" s="12">
        <v>1411</v>
      </c>
      <c r="H256">
        <f t="shared" si="8"/>
        <v>14</v>
      </c>
    </row>
    <row r="257" spans="4:8">
      <c r="D257" s="12">
        <v>1412</v>
      </c>
      <c r="E257" s="13" t="s">
        <v>315</v>
      </c>
      <c r="F257" s="12" t="str">
        <f t="shared" si="7"/>
        <v>1412</v>
      </c>
      <c r="G257" s="12">
        <v>1412</v>
      </c>
      <c r="H257">
        <f t="shared" si="8"/>
        <v>14</v>
      </c>
    </row>
    <row r="258" spans="4:8">
      <c r="D258" s="12">
        <v>1413</v>
      </c>
      <c r="E258" s="13" t="s">
        <v>316</v>
      </c>
      <c r="F258" s="12" t="str">
        <f t="shared" ref="F258:F263" si="9">IF(LEN(TEXT(D258,0))=3,"0"&amp;TEXT(D258,0),TEXT(D258,0))</f>
        <v>1413</v>
      </c>
      <c r="G258" s="12">
        <v>1413</v>
      </c>
      <c r="H258">
        <f t="shared" si="8"/>
        <v>14</v>
      </c>
    </row>
    <row r="259" spans="4:8">
      <c r="D259" s="12">
        <v>1414</v>
      </c>
      <c r="E259" s="13" t="s">
        <v>317</v>
      </c>
      <c r="F259" s="12" t="str">
        <f t="shared" si="9"/>
        <v>1414</v>
      </c>
      <c r="G259" s="12">
        <v>1414</v>
      </c>
      <c r="H259">
        <f t="shared" ref="H259:H263" si="10">INT((LEFT(F259,2)))</f>
        <v>14</v>
      </c>
    </row>
    <row r="260" spans="4:8">
      <c r="D260" s="12">
        <v>1415</v>
      </c>
      <c r="E260" s="13" t="s">
        <v>318</v>
      </c>
      <c r="F260" s="12" t="str">
        <f t="shared" si="9"/>
        <v>1415</v>
      </c>
      <c r="G260" s="12">
        <v>1415</v>
      </c>
      <c r="H260">
        <f t="shared" si="10"/>
        <v>14</v>
      </c>
    </row>
    <row r="261" spans="4:8">
      <c r="D261" s="12">
        <v>1416</v>
      </c>
      <c r="E261" s="13" t="s">
        <v>319</v>
      </c>
      <c r="F261" s="12" t="str">
        <f t="shared" si="9"/>
        <v>1416</v>
      </c>
      <c r="G261" s="12">
        <v>1416</v>
      </c>
      <c r="H261">
        <f t="shared" si="10"/>
        <v>14</v>
      </c>
    </row>
    <row r="262" spans="4:8">
      <c r="D262" s="12">
        <v>1417</v>
      </c>
      <c r="E262" s="13" t="s">
        <v>320</v>
      </c>
      <c r="F262" s="12" t="str">
        <f t="shared" si="9"/>
        <v>1417</v>
      </c>
      <c r="G262" s="12">
        <v>1417</v>
      </c>
      <c r="H262">
        <f t="shared" si="10"/>
        <v>14</v>
      </c>
    </row>
    <row r="263" spans="4:8">
      <c r="D263" s="12">
        <v>1418</v>
      </c>
      <c r="E263" s="13" t="s">
        <v>321</v>
      </c>
      <c r="F263" s="12" t="str">
        <f t="shared" si="9"/>
        <v>1418</v>
      </c>
      <c r="G263" s="12">
        <v>1418</v>
      </c>
      <c r="H263">
        <f t="shared" si="10"/>
        <v>14</v>
      </c>
    </row>
  </sheetData>
  <sheetProtection password="E964" sheet="1" objects="1" scenarios="1"/>
  <autoFilter ref="A1:F263"/>
  <mergeCells count="1">
    <mergeCell ref="J2:L4"/>
  </mergeCells>
  <pageMargins left="0.7" right="0.7" top="0.75" bottom="0.75" header="0.3" footer="0.3"/>
</worksheet>
</file>

<file path=xl/worksheets/sheet12.xml><?xml version="1.0" encoding="utf-8"?>
<worksheet xmlns="http://schemas.openxmlformats.org/spreadsheetml/2006/main" xmlns:r="http://schemas.openxmlformats.org/officeDocument/2006/relationships">
  <sheetPr>
    <tabColor theme="6"/>
  </sheetPr>
  <dimension ref="A1:K15"/>
  <sheetViews>
    <sheetView workbookViewId="0">
      <selection activeCell="B8" sqref="B8"/>
    </sheetView>
  </sheetViews>
  <sheetFormatPr baseColWidth="10" defaultRowHeight="15"/>
  <cols>
    <col min="1" max="1" width="23.85546875" customWidth="1"/>
    <col min="2" max="2" width="20.42578125" customWidth="1"/>
  </cols>
  <sheetData>
    <row r="1" spans="1:11">
      <c r="A1" s="15" t="s">
        <v>614</v>
      </c>
      <c r="B1" t="s">
        <v>673</v>
      </c>
    </row>
    <row r="2" spans="1:11">
      <c r="A2" s="15" t="s">
        <v>619</v>
      </c>
      <c r="B2" t="s">
        <v>624</v>
      </c>
    </row>
    <row r="3" spans="1:11" ht="15.75" thickBot="1"/>
    <row r="4" spans="1:11">
      <c r="A4" s="15" t="s">
        <v>620</v>
      </c>
      <c r="J4" s="61" t="s">
        <v>644</v>
      </c>
      <c r="K4" s="62"/>
    </row>
    <row r="5" spans="1:11">
      <c r="A5" s="14" t="s">
        <v>150</v>
      </c>
      <c r="J5" s="50" t="s">
        <v>150</v>
      </c>
      <c r="K5" s="53" t="str">
        <f t="shared" ref="K5:K14" si="0">VLOOKUP(J5,MUNICIPALIDADCOD,2,FALSE)</f>
        <v>0505</v>
      </c>
    </row>
    <row r="6" spans="1:11">
      <c r="A6" s="14" t="s">
        <v>308</v>
      </c>
      <c r="J6" s="50" t="s">
        <v>308</v>
      </c>
      <c r="K6" s="53" t="str">
        <f t="shared" si="0"/>
        <v>1403</v>
      </c>
    </row>
    <row r="7" spans="1:11">
      <c r="A7" s="14" t="s">
        <v>270</v>
      </c>
      <c r="J7" s="50" t="s">
        <v>270</v>
      </c>
      <c r="K7" s="53" t="str">
        <f t="shared" si="0"/>
        <v>1207</v>
      </c>
    </row>
    <row r="8" spans="1:11">
      <c r="A8" s="14" t="s">
        <v>248</v>
      </c>
      <c r="J8" s="50" t="s">
        <v>248</v>
      </c>
      <c r="K8" s="53" t="str">
        <f t="shared" si="0"/>
        <v>1107</v>
      </c>
    </row>
    <row r="9" spans="1:11">
      <c r="A9" s="14" t="s">
        <v>312</v>
      </c>
      <c r="J9" s="50" t="s">
        <v>312</v>
      </c>
      <c r="K9" s="53" t="str">
        <f t="shared" si="0"/>
        <v>1409</v>
      </c>
    </row>
    <row r="10" spans="1:11">
      <c r="A10" s="14" t="s">
        <v>315</v>
      </c>
      <c r="J10" s="50" t="s">
        <v>315</v>
      </c>
      <c r="K10" s="53" t="str">
        <f t="shared" si="0"/>
        <v>1412</v>
      </c>
    </row>
    <row r="11" spans="1:11">
      <c r="A11" s="14" t="s">
        <v>316</v>
      </c>
      <c r="J11" s="50" t="s">
        <v>316</v>
      </c>
      <c r="K11" s="53" t="str">
        <f t="shared" si="0"/>
        <v>1413</v>
      </c>
    </row>
    <row r="12" spans="1:11">
      <c r="A12" s="14" t="s">
        <v>317</v>
      </c>
      <c r="J12" s="50" t="s">
        <v>317</v>
      </c>
      <c r="K12" s="53" t="str">
        <f t="shared" si="0"/>
        <v>1414</v>
      </c>
    </row>
    <row r="13" spans="1:11">
      <c r="A13" s="14" t="s">
        <v>318</v>
      </c>
      <c r="J13" s="50" t="s">
        <v>318</v>
      </c>
      <c r="K13" s="53" t="str">
        <f t="shared" si="0"/>
        <v>1415</v>
      </c>
    </row>
    <row r="14" spans="1:11" ht="15.75" thickBot="1">
      <c r="A14" s="14" t="s">
        <v>103</v>
      </c>
      <c r="J14" s="51" t="s">
        <v>103</v>
      </c>
      <c r="K14" s="54" t="str">
        <f t="shared" si="0"/>
        <v>0305</v>
      </c>
    </row>
    <row r="15" spans="1:11">
      <c r="A15" s="14" t="s">
        <v>621</v>
      </c>
    </row>
  </sheetData>
  <pageMargins left="0.7" right="0.7" top="0.75" bottom="0.75" header="0.3" footer="0.3"/>
  <legacyDrawing r:id="rId2"/>
</worksheet>
</file>

<file path=xl/worksheets/sheet13.xml><?xml version="1.0" encoding="utf-8"?>
<worksheet xmlns="http://schemas.openxmlformats.org/spreadsheetml/2006/main" xmlns:r="http://schemas.openxmlformats.org/officeDocument/2006/relationships">
  <sheetPr>
    <tabColor theme="4"/>
  </sheetPr>
  <dimension ref="A1:G102"/>
  <sheetViews>
    <sheetView workbookViewId="0">
      <selection activeCell="A6" sqref="A6:E101"/>
    </sheetView>
  </sheetViews>
  <sheetFormatPr baseColWidth="10" defaultRowHeight="15"/>
  <cols>
    <col min="1" max="1" width="22.140625" customWidth="1"/>
    <col min="2" max="2" width="16.5703125" customWidth="1"/>
    <col min="3" max="3" width="11.7109375" customWidth="1"/>
    <col min="4" max="4" width="11.85546875" customWidth="1"/>
    <col min="7" max="7" width="29.28515625" customWidth="1"/>
  </cols>
  <sheetData>
    <row r="1" spans="1:5">
      <c r="C1" s="68" t="s">
        <v>659</v>
      </c>
      <c r="D1" s="69"/>
      <c r="E1" s="34"/>
    </row>
    <row r="2" spans="1:5">
      <c r="C2" s="70" t="s">
        <v>668</v>
      </c>
      <c r="D2" s="71"/>
      <c r="E2" s="55"/>
    </row>
    <row r="3" spans="1:5" ht="15.75" thickBot="1">
      <c r="C3" s="72" t="s">
        <v>628</v>
      </c>
      <c r="D3" s="73"/>
      <c r="E3" s="56"/>
    </row>
    <row r="4" spans="1:5" ht="15.75" thickBot="1"/>
    <row r="5" spans="1:5" ht="45">
      <c r="A5" s="29" t="s">
        <v>648</v>
      </c>
      <c r="B5" s="30" t="s">
        <v>662</v>
      </c>
      <c r="C5" s="30" t="s">
        <v>649</v>
      </c>
      <c r="D5" s="30" t="s">
        <v>650</v>
      </c>
      <c r="E5" s="31" t="s">
        <v>661</v>
      </c>
    </row>
    <row r="6" spans="1:5">
      <c r="A6" s="32" t="s">
        <v>100</v>
      </c>
      <c r="B6" s="33">
        <v>1</v>
      </c>
      <c r="C6" s="33">
        <v>2</v>
      </c>
      <c r="D6" s="33">
        <v>0</v>
      </c>
      <c r="E6" s="34">
        <f t="shared" ref="E6:E68" si="0">C6+D6</f>
        <v>2</v>
      </c>
    </row>
    <row r="7" spans="1:5">
      <c r="A7" s="32" t="s">
        <v>243</v>
      </c>
      <c r="B7" s="33">
        <v>5</v>
      </c>
      <c r="C7" s="33">
        <v>0</v>
      </c>
      <c r="D7" s="33">
        <v>32</v>
      </c>
      <c r="E7" s="34">
        <f t="shared" si="0"/>
        <v>32</v>
      </c>
    </row>
    <row r="8" spans="1:5">
      <c r="A8" s="32" t="s">
        <v>101</v>
      </c>
      <c r="B8" s="35">
        <v>9</v>
      </c>
      <c r="C8" s="35">
        <v>18</v>
      </c>
      <c r="D8" s="35">
        <v>511</v>
      </c>
      <c r="E8" s="36">
        <f t="shared" si="0"/>
        <v>529</v>
      </c>
    </row>
    <row r="9" spans="1:5">
      <c r="A9" s="32" t="s">
        <v>269</v>
      </c>
      <c r="B9" s="33">
        <v>12</v>
      </c>
      <c r="C9" s="33">
        <v>1</v>
      </c>
      <c r="D9" s="33">
        <v>60</v>
      </c>
      <c r="E9" s="34">
        <f t="shared" si="0"/>
        <v>61</v>
      </c>
    </row>
    <row r="10" spans="1:5">
      <c r="A10" s="32" t="s">
        <v>147</v>
      </c>
      <c r="B10" s="33">
        <v>8</v>
      </c>
      <c r="C10" s="33">
        <v>29</v>
      </c>
      <c r="D10" s="33">
        <v>267</v>
      </c>
      <c r="E10" s="34">
        <f t="shared" si="0"/>
        <v>296</v>
      </c>
    </row>
    <row r="11" spans="1:5">
      <c r="A11" s="32" t="s">
        <v>186</v>
      </c>
      <c r="B11" s="33">
        <v>1</v>
      </c>
      <c r="C11" s="33">
        <v>0</v>
      </c>
      <c r="D11" s="33">
        <v>18</v>
      </c>
      <c r="E11" s="34">
        <f t="shared" si="0"/>
        <v>18</v>
      </c>
    </row>
    <row r="12" spans="1:5">
      <c r="A12" s="32" t="s">
        <v>149</v>
      </c>
      <c r="B12" s="33">
        <v>13</v>
      </c>
      <c r="C12" s="33">
        <v>17</v>
      </c>
      <c r="D12" s="33">
        <v>277</v>
      </c>
      <c r="E12" s="34">
        <f t="shared" si="0"/>
        <v>294</v>
      </c>
    </row>
    <row r="13" spans="1:5">
      <c r="A13" s="32" t="s">
        <v>245</v>
      </c>
      <c r="B13" s="33">
        <v>27</v>
      </c>
      <c r="C13" s="33">
        <v>5</v>
      </c>
      <c r="D13" s="33">
        <v>214</v>
      </c>
      <c r="E13" s="34">
        <f t="shared" si="0"/>
        <v>219</v>
      </c>
    </row>
    <row r="14" spans="1:5">
      <c r="A14" s="32" t="s">
        <v>230</v>
      </c>
      <c r="B14" s="33">
        <v>6</v>
      </c>
      <c r="C14" s="33">
        <v>4</v>
      </c>
      <c r="D14" s="33">
        <v>27</v>
      </c>
      <c r="E14" s="34">
        <f t="shared" si="0"/>
        <v>31</v>
      </c>
    </row>
    <row r="15" spans="1:5">
      <c r="A15" s="32" t="s">
        <v>187</v>
      </c>
      <c r="B15" s="33">
        <v>4</v>
      </c>
      <c r="C15" s="33">
        <v>1</v>
      </c>
      <c r="D15" s="33">
        <v>11</v>
      </c>
      <c r="E15" s="34">
        <f t="shared" si="0"/>
        <v>12</v>
      </c>
    </row>
    <row r="16" spans="1:5">
      <c r="A16" s="32" t="s">
        <v>121</v>
      </c>
      <c r="B16" s="33">
        <v>5</v>
      </c>
      <c r="C16" s="33">
        <v>5</v>
      </c>
      <c r="D16" s="33">
        <v>45</v>
      </c>
      <c r="E16" s="34">
        <f t="shared" si="0"/>
        <v>50</v>
      </c>
    </row>
    <row r="17" spans="1:5">
      <c r="A17" s="32" t="s">
        <v>122</v>
      </c>
      <c r="B17" s="33">
        <v>11</v>
      </c>
      <c r="C17" s="33">
        <v>3</v>
      </c>
      <c r="D17" s="33">
        <v>68</v>
      </c>
      <c r="E17" s="34">
        <f t="shared" si="0"/>
        <v>71</v>
      </c>
    </row>
    <row r="18" spans="1:5">
      <c r="A18" s="32" t="s">
        <v>151</v>
      </c>
      <c r="B18" s="33">
        <v>1</v>
      </c>
      <c r="C18" s="33">
        <v>4</v>
      </c>
      <c r="D18" s="33">
        <v>0</v>
      </c>
      <c r="E18" s="34">
        <f t="shared" si="0"/>
        <v>4</v>
      </c>
    </row>
    <row r="19" spans="1:5">
      <c r="A19" s="32" t="s">
        <v>224</v>
      </c>
      <c r="B19" s="33">
        <v>6</v>
      </c>
      <c r="C19" s="33">
        <v>4</v>
      </c>
      <c r="D19" s="33">
        <v>55</v>
      </c>
      <c r="E19" s="34">
        <f t="shared" si="0"/>
        <v>59</v>
      </c>
    </row>
    <row r="20" spans="1:5">
      <c r="A20" s="32" t="s">
        <v>153</v>
      </c>
      <c r="B20" s="33">
        <v>2</v>
      </c>
      <c r="C20" s="33">
        <v>0</v>
      </c>
      <c r="D20" s="33">
        <v>2</v>
      </c>
      <c r="E20" s="34">
        <f t="shared" si="0"/>
        <v>2</v>
      </c>
    </row>
    <row r="21" spans="1:5">
      <c r="A21" s="32" t="s">
        <v>249</v>
      </c>
      <c r="B21" s="33">
        <v>35</v>
      </c>
      <c r="C21" s="33">
        <v>10</v>
      </c>
      <c r="D21" s="33">
        <v>282</v>
      </c>
      <c r="E21" s="34">
        <f t="shared" si="0"/>
        <v>292</v>
      </c>
    </row>
    <row r="22" spans="1:5">
      <c r="A22" s="32" t="s">
        <v>73</v>
      </c>
      <c r="B22" s="33">
        <v>2</v>
      </c>
      <c r="C22" s="33">
        <v>5</v>
      </c>
      <c r="D22" s="33">
        <v>16</v>
      </c>
      <c r="E22" s="34">
        <f t="shared" si="0"/>
        <v>21</v>
      </c>
    </row>
    <row r="23" spans="1:5">
      <c r="A23" s="32" t="s">
        <v>68</v>
      </c>
      <c r="B23" s="33">
        <v>23</v>
      </c>
      <c r="C23" s="33">
        <v>3</v>
      </c>
      <c r="D23" s="33">
        <v>141</v>
      </c>
      <c r="E23" s="34">
        <f t="shared" si="0"/>
        <v>144</v>
      </c>
    </row>
    <row r="24" spans="1:5">
      <c r="A24" s="32" t="s">
        <v>106</v>
      </c>
      <c r="B24" s="33">
        <v>14</v>
      </c>
      <c r="C24" s="33">
        <v>1</v>
      </c>
      <c r="D24" s="33">
        <v>210</v>
      </c>
      <c r="E24" s="34">
        <f t="shared" si="0"/>
        <v>211</v>
      </c>
    </row>
    <row r="25" spans="1:5">
      <c r="A25" s="32" t="s">
        <v>254</v>
      </c>
      <c r="B25" s="33">
        <v>8</v>
      </c>
      <c r="C25" s="33">
        <v>2</v>
      </c>
      <c r="D25" s="33">
        <v>51</v>
      </c>
      <c r="E25" s="34">
        <f t="shared" si="0"/>
        <v>53</v>
      </c>
    </row>
    <row r="26" spans="1:5">
      <c r="A26" s="32" t="s">
        <v>176</v>
      </c>
      <c r="B26" s="33">
        <v>5</v>
      </c>
      <c r="C26" s="33">
        <v>43</v>
      </c>
      <c r="D26" s="33">
        <v>520</v>
      </c>
      <c r="E26" s="34">
        <f t="shared" si="0"/>
        <v>563</v>
      </c>
    </row>
    <row r="27" spans="1:5">
      <c r="A27" s="32" t="s">
        <v>156</v>
      </c>
      <c r="B27" s="33">
        <v>3</v>
      </c>
      <c r="C27" s="33">
        <v>0</v>
      </c>
      <c r="D27" s="33">
        <v>34</v>
      </c>
      <c r="E27" s="34">
        <f t="shared" si="0"/>
        <v>34</v>
      </c>
    </row>
    <row r="28" spans="1:5">
      <c r="A28" s="32" t="s">
        <v>258</v>
      </c>
      <c r="B28" s="33">
        <v>4</v>
      </c>
      <c r="C28" s="33">
        <v>0</v>
      </c>
      <c r="D28" s="33">
        <v>242</v>
      </c>
      <c r="E28" s="34">
        <f t="shared" si="0"/>
        <v>242</v>
      </c>
    </row>
    <row r="29" spans="1:5">
      <c r="A29" s="32" t="s">
        <v>134</v>
      </c>
      <c r="B29" s="33">
        <v>4</v>
      </c>
      <c r="C29" s="33">
        <v>0</v>
      </c>
      <c r="D29" s="33">
        <v>1</v>
      </c>
      <c r="E29" s="34">
        <f t="shared" si="0"/>
        <v>1</v>
      </c>
    </row>
    <row r="30" spans="1:5">
      <c r="A30" s="32" t="s">
        <v>75</v>
      </c>
      <c r="B30" s="33">
        <v>29</v>
      </c>
      <c r="C30" s="33">
        <v>57</v>
      </c>
      <c r="D30" s="33">
        <v>511</v>
      </c>
      <c r="E30" s="34">
        <f t="shared" si="0"/>
        <v>568</v>
      </c>
    </row>
    <row r="31" spans="1:5">
      <c r="A31" s="32" t="s">
        <v>209</v>
      </c>
      <c r="B31" s="33">
        <v>1</v>
      </c>
      <c r="C31" s="33">
        <v>0</v>
      </c>
      <c r="D31" s="33">
        <v>28</v>
      </c>
      <c r="E31" s="34">
        <f t="shared" si="0"/>
        <v>28</v>
      </c>
    </row>
    <row r="32" spans="1:5">
      <c r="A32" s="32" t="s">
        <v>159</v>
      </c>
      <c r="B32" s="33">
        <v>1</v>
      </c>
      <c r="C32" s="33">
        <v>3</v>
      </c>
      <c r="D32" s="33">
        <v>2</v>
      </c>
      <c r="E32" s="34">
        <f t="shared" si="0"/>
        <v>5</v>
      </c>
    </row>
    <row r="33" spans="1:7">
      <c r="A33" s="32" t="s">
        <v>110</v>
      </c>
      <c r="B33" s="33">
        <v>27</v>
      </c>
      <c r="C33" s="33">
        <v>189</v>
      </c>
      <c r="D33" s="33">
        <v>675</v>
      </c>
      <c r="E33" s="34">
        <f t="shared" si="0"/>
        <v>864</v>
      </c>
    </row>
    <row r="34" spans="1:7">
      <c r="A34" s="32" t="s">
        <v>221</v>
      </c>
      <c r="B34" s="33">
        <v>5</v>
      </c>
      <c r="C34" s="33">
        <v>8</v>
      </c>
      <c r="D34" s="33">
        <v>24</v>
      </c>
      <c r="E34" s="34">
        <f t="shared" si="0"/>
        <v>32</v>
      </c>
    </row>
    <row r="35" spans="1:7">
      <c r="A35" s="32" t="s">
        <v>82</v>
      </c>
      <c r="B35" s="33">
        <v>1</v>
      </c>
      <c r="C35" s="33">
        <v>0</v>
      </c>
      <c r="D35" s="33">
        <v>0</v>
      </c>
      <c r="E35" s="34">
        <f t="shared" si="0"/>
        <v>0</v>
      </c>
    </row>
    <row r="36" spans="1:7">
      <c r="A36" s="32" t="s">
        <v>78</v>
      </c>
      <c r="B36" s="33">
        <v>8</v>
      </c>
      <c r="C36" s="33">
        <v>0</v>
      </c>
      <c r="D36" s="33">
        <v>5</v>
      </c>
      <c r="E36" s="34">
        <f t="shared" si="0"/>
        <v>5</v>
      </c>
    </row>
    <row r="37" spans="1:7">
      <c r="A37" s="32" t="s">
        <v>218</v>
      </c>
      <c r="B37" s="33">
        <v>1</v>
      </c>
      <c r="C37" s="33">
        <v>0</v>
      </c>
      <c r="D37" s="33">
        <v>4</v>
      </c>
      <c r="E37" s="34">
        <f t="shared" si="0"/>
        <v>4</v>
      </c>
    </row>
    <row r="38" spans="1:7">
      <c r="A38" s="32" t="s">
        <v>180</v>
      </c>
      <c r="B38" s="33">
        <v>5</v>
      </c>
      <c r="C38" s="33">
        <v>1</v>
      </c>
      <c r="D38" s="33">
        <v>5</v>
      </c>
      <c r="E38" s="34">
        <f t="shared" si="0"/>
        <v>6</v>
      </c>
    </row>
    <row r="39" spans="1:7">
      <c r="A39" s="32" t="s">
        <v>181</v>
      </c>
      <c r="B39" s="33">
        <v>1</v>
      </c>
      <c r="C39" s="33">
        <v>10</v>
      </c>
      <c r="D39" s="33">
        <v>0</v>
      </c>
      <c r="E39" s="34">
        <f t="shared" si="0"/>
        <v>10</v>
      </c>
    </row>
    <row r="40" spans="1:7">
      <c r="A40" s="32" t="s">
        <v>227</v>
      </c>
      <c r="B40" s="33">
        <v>7</v>
      </c>
      <c r="C40" s="33">
        <v>8</v>
      </c>
      <c r="D40" s="33">
        <v>35</v>
      </c>
      <c r="E40" s="34">
        <f t="shared" si="0"/>
        <v>43</v>
      </c>
    </row>
    <row r="41" spans="1:7">
      <c r="A41" s="32" t="s">
        <v>162</v>
      </c>
      <c r="B41" s="33">
        <v>5</v>
      </c>
      <c r="C41" s="33">
        <v>0</v>
      </c>
      <c r="D41" s="33">
        <v>186</v>
      </c>
      <c r="E41" s="34">
        <f t="shared" si="0"/>
        <v>186</v>
      </c>
    </row>
    <row r="42" spans="1:7">
      <c r="A42" s="32" t="s">
        <v>239</v>
      </c>
      <c r="B42" s="33">
        <v>11</v>
      </c>
      <c r="C42" s="33">
        <v>0</v>
      </c>
      <c r="D42" s="33">
        <v>137</v>
      </c>
      <c r="E42" s="34">
        <f t="shared" si="0"/>
        <v>137</v>
      </c>
    </row>
    <row r="43" spans="1:7">
      <c r="A43" s="32" t="s">
        <v>145</v>
      </c>
      <c r="B43" s="33">
        <v>2</v>
      </c>
      <c r="C43" s="33">
        <v>4</v>
      </c>
      <c r="D43" s="33">
        <v>16</v>
      </c>
      <c r="E43" s="34">
        <f t="shared" si="0"/>
        <v>20</v>
      </c>
    </row>
    <row r="44" spans="1:7">
      <c r="A44" s="32" t="s">
        <v>164</v>
      </c>
      <c r="B44" s="33">
        <v>3</v>
      </c>
      <c r="C44" s="33">
        <v>0</v>
      </c>
      <c r="D44" s="33">
        <v>97</v>
      </c>
      <c r="E44" s="34">
        <f t="shared" si="0"/>
        <v>97</v>
      </c>
    </row>
    <row r="45" spans="1:7">
      <c r="A45" s="32" t="s">
        <v>80</v>
      </c>
      <c r="B45" s="33">
        <v>21</v>
      </c>
      <c r="C45" s="33">
        <v>29</v>
      </c>
      <c r="D45" s="33">
        <v>526</v>
      </c>
      <c r="E45" s="34">
        <f t="shared" si="0"/>
        <v>555</v>
      </c>
    </row>
    <row r="46" spans="1:7">
      <c r="A46" s="32" t="s">
        <v>220</v>
      </c>
      <c r="B46" s="33">
        <v>15</v>
      </c>
      <c r="C46" s="33">
        <v>43</v>
      </c>
      <c r="D46" s="33">
        <v>488</v>
      </c>
      <c r="E46" s="34">
        <f t="shared" si="0"/>
        <v>531</v>
      </c>
    </row>
    <row r="47" spans="1:7">
      <c r="A47" s="37" t="s">
        <v>99</v>
      </c>
      <c r="B47" s="38">
        <v>8</v>
      </c>
      <c r="C47" s="38">
        <v>6</v>
      </c>
      <c r="D47" s="38">
        <v>481</v>
      </c>
      <c r="E47" s="39">
        <f t="shared" si="0"/>
        <v>487</v>
      </c>
      <c r="G47" s="28"/>
    </row>
    <row r="48" spans="1:7">
      <c r="A48" s="37" t="s">
        <v>61</v>
      </c>
      <c r="B48" s="38">
        <v>3</v>
      </c>
      <c r="C48" s="38">
        <v>6</v>
      </c>
      <c r="D48" s="38">
        <v>30</v>
      </c>
      <c r="E48" s="39">
        <f t="shared" si="0"/>
        <v>36</v>
      </c>
      <c r="G48" s="28"/>
    </row>
    <row r="49" spans="1:7">
      <c r="A49" s="37" t="s">
        <v>63</v>
      </c>
      <c r="B49" s="38">
        <v>1</v>
      </c>
      <c r="C49" s="38">
        <v>0</v>
      </c>
      <c r="D49" s="38">
        <v>4</v>
      </c>
      <c r="E49" s="39">
        <f t="shared" si="0"/>
        <v>4</v>
      </c>
    </row>
    <row r="50" spans="1:7">
      <c r="A50" s="37" t="s">
        <v>168</v>
      </c>
      <c r="B50" s="38">
        <v>3</v>
      </c>
      <c r="C50" s="38">
        <v>0</v>
      </c>
      <c r="D50" s="38">
        <v>4</v>
      </c>
      <c r="E50" s="39">
        <f t="shared" si="0"/>
        <v>4</v>
      </c>
    </row>
    <row r="51" spans="1:7">
      <c r="A51" s="37" t="s">
        <v>169</v>
      </c>
      <c r="B51" s="38">
        <v>2</v>
      </c>
      <c r="C51" s="38">
        <v>1</v>
      </c>
      <c r="D51" s="38">
        <v>6</v>
      </c>
      <c r="E51" s="39">
        <f t="shared" si="0"/>
        <v>7</v>
      </c>
      <c r="G51" s="28"/>
    </row>
    <row r="52" spans="1:7">
      <c r="A52" s="37" t="s">
        <v>284</v>
      </c>
      <c r="B52" s="38">
        <v>1</v>
      </c>
      <c r="C52" s="38">
        <v>0</v>
      </c>
      <c r="D52" s="38">
        <v>33</v>
      </c>
      <c r="E52" s="39">
        <f t="shared" si="0"/>
        <v>33</v>
      </c>
    </row>
    <row r="53" spans="1:7">
      <c r="A53" s="37" t="s">
        <v>244</v>
      </c>
      <c r="B53" s="38">
        <v>1</v>
      </c>
      <c r="C53" s="38">
        <v>0</v>
      </c>
      <c r="D53" s="38">
        <v>1</v>
      </c>
      <c r="E53" s="39">
        <f t="shared" si="0"/>
        <v>1</v>
      </c>
    </row>
    <row r="54" spans="1:7">
      <c r="A54" s="37" t="s">
        <v>264</v>
      </c>
      <c r="B54" s="38">
        <v>1</v>
      </c>
      <c r="C54" s="38">
        <v>0</v>
      </c>
      <c r="D54" s="38">
        <v>5</v>
      </c>
      <c r="E54" s="39">
        <f t="shared" si="0"/>
        <v>5</v>
      </c>
    </row>
    <row r="55" spans="1:7">
      <c r="A55" s="37" t="s">
        <v>89</v>
      </c>
      <c r="B55" s="38">
        <v>5</v>
      </c>
      <c r="C55" s="38">
        <v>11</v>
      </c>
      <c r="D55" s="38">
        <v>89</v>
      </c>
      <c r="E55" s="39">
        <f t="shared" si="0"/>
        <v>100</v>
      </c>
      <c r="G55" s="28"/>
    </row>
    <row r="56" spans="1:7">
      <c r="A56" s="37" t="s">
        <v>265</v>
      </c>
      <c r="B56" s="38">
        <v>2</v>
      </c>
      <c r="C56" s="38">
        <v>7</v>
      </c>
      <c r="D56" s="38">
        <v>2</v>
      </c>
      <c r="E56" s="39">
        <f t="shared" si="0"/>
        <v>9</v>
      </c>
      <c r="G56" s="28"/>
    </row>
    <row r="57" spans="1:7">
      <c r="A57" s="37" t="s">
        <v>184</v>
      </c>
      <c r="B57" s="38">
        <v>4</v>
      </c>
      <c r="C57" s="38">
        <v>0</v>
      </c>
      <c r="D57" s="38">
        <v>30</v>
      </c>
      <c r="E57" s="39">
        <f t="shared" si="0"/>
        <v>30</v>
      </c>
      <c r="G57" s="28"/>
    </row>
    <row r="58" spans="1:7">
      <c r="A58" s="37" t="s">
        <v>87</v>
      </c>
      <c r="B58" s="38">
        <v>5</v>
      </c>
      <c r="C58" s="38">
        <v>22</v>
      </c>
      <c r="D58" s="38">
        <v>122</v>
      </c>
      <c r="E58" s="39">
        <f t="shared" si="0"/>
        <v>144</v>
      </c>
    </row>
    <row r="59" spans="1:7">
      <c r="A59" s="37" t="s">
        <v>309</v>
      </c>
      <c r="B59" s="38">
        <v>1</v>
      </c>
      <c r="C59" s="38">
        <v>0</v>
      </c>
      <c r="D59" s="38">
        <v>1</v>
      </c>
      <c r="E59" s="39">
        <f t="shared" si="0"/>
        <v>1</v>
      </c>
    </row>
    <row r="60" spans="1:7">
      <c r="A60" s="37" t="s">
        <v>102</v>
      </c>
      <c r="B60" s="38">
        <v>1</v>
      </c>
      <c r="C60" s="38">
        <v>3</v>
      </c>
      <c r="D60" s="38">
        <v>3</v>
      </c>
      <c r="E60" s="39">
        <f t="shared" si="0"/>
        <v>6</v>
      </c>
    </row>
    <row r="61" spans="1:7">
      <c r="A61" s="37" t="s">
        <v>90</v>
      </c>
      <c r="B61" s="38">
        <v>1</v>
      </c>
      <c r="C61" s="38">
        <v>3</v>
      </c>
      <c r="D61" s="38">
        <v>0</v>
      </c>
      <c r="E61" s="39">
        <f t="shared" si="0"/>
        <v>3</v>
      </c>
    </row>
    <row r="62" spans="1:7">
      <c r="A62" s="37" t="s">
        <v>288</v>
      </c>
      <c r="B62" s="38">
        <v>1</v>
      </c>
      <c r="C62" s="38">
        <v>6</v>
      </c>
      <c r="D62" s="38">
        <v>32</v>
      </c>
      <c r="E62" s="39">
        <f t="shared" si="0"/>
        <v>38</v>
      </c>
    </row>
    <row r="63" spans="1:7">
      <c r="A63" s="37" t="s">
        <v>171</v>
      </c>
      <c r="B63" s="38">
        <v>3</v>
      </c>
      <c r="C63" s="38">
        <v>0</v>
      </c>
      <c r="D63" s="38">
        <v>13</v>
      </c>
      <c r="E63" s="39">
        <f t="shared" si="0"/>
        <v>13</v>
      </c>
    </row>
    <row r="64" spans="1:7">
      <c r="A64" s="37" t="s">
        <v>91</v>
      </c>
      <c r="B64" s="38">
        <v>1</v>
      </c>
      <c r="C64" s="38">
        <v>2</v>
      </c>
      <c r="D64" s="38">
        <v>0</v>
      </c>
      <c r="E64" s="39">
        <f t="shared" si="0"/>
        <v>2</v>
      </c>
    </row>
    <row r="65" spans="1:5">
      <c r="A65" s="37" t="s">
        <v>232</v>
      </c>
      <c r="B65" s="38">
        <v>1</v>
      </c>
      <c r="C65" s="38">
        <v>0</v>
      </c>
      <c r="D65" s="38">
        <v>55</v>
      </c>
      <c r="E65" s="39">
        <f t="shared" si="0"/>
        <v>55</v>
      </c>
    </row>
    <row r="66" spans="1:5">
      <c r="A66" s="37" t="s">
        <v>173</v>
      </c>
      <c r="B66" s="38">
        <v>1</v>
      </c>
      <c r="C66" s="38">
        <v>0</v>
      </c>
      <c r="D66" s="38">
        <v>14</v>
      </c>
      <c r="E66" s="39">
        <f t="shared" si="0"/>
        <v>14</v>
      </c>
    </row>
    <row r="67" spans="1:5">
      <c r="A67" s="37" t="s">
        <v>152</v>
      </c>
      <c r="B67" s="38">
        <v>14</v>
      </c>
      <c r="C67" s="38">
        <v>90</v>
      </c>
      <c r="D67" s="38">
        <v>268</v>
      </c>
      <c r="E67" s="39">
        <f t="shared" si="0"/>
        <v>358</v>
      </c>
    </row>
    <row r="68" spans="1:5">
      <c r="A68" s="37" t="s">
        <v>105</v>
      </c>
      <c r="B68" s="38">
        <v>2</v>
      </c>
      <c r="C68" s="38">
        <v>0</v>
      </c>
      <c r="D68" s="38">
        <v>5</v>
      </c>
      <c r="E68" s="39">
        <f t="shared" si="0"/>
        <v>5</v>
      </c>
    </row>
    <row r="69" spans="1:5">
      <c r="A69" s="37" t="s">
        <v>251</v>
      </c>
      <c r="B69" s="38">
        <v>2</v>
      </c>
      <c r="C69" s="38">
        <v>195</v>
      </c>
      <c r="D69" s="38">
        <v>5</v>
      </c>
      <c r="E69" s="39">
        <f t="shared" ref="E69:E100" si="1">C69+D69</f>
        <v>200</v>
      </c>
    </row>
    <row r="70" spans="1:5">
      <c r="A70" s="37" t="s">
        <v>86</v>
      </c>
      <c r="B70" s="38">
        <v>1</v>
      </c>
      <c r="C70" s="38">
        <v>0</v>
      </c>
      <c r="D70" s="38">
        <v>46</v>
      </c>
      <c r="E70" s="39">
        <f t="shared" si="1"/>
        <v>46</v>
      </c>
    </row>
    <row r="71" spans="1:5">
      <c r="A71" s="37" t="s">
        <v>174</v>
      </c>
      <c r="B71" s="38">
        <v>11</v>
      </c>
      <c r="C71" s="38">
        <v>0</v>
      </c>
      <c r="D71" s="38">
        <v>64</v>
      </c>
      <c r="E71" s="39">
        <f t="shared" si="1"/>
        <v>64</v>
      </c>
    </row>
    <row r="72" spans="1:5">
      <c r="A72" s="37" t="s">
        <v>93</v>
      </c>
      <c r="B72" s="38">
        <v>3</v>
      </c>
      <c r="C72" s="38">
        <v>5</v>
      </c>
      <c r="D72" s="38">
        <v>34</v>
      </c>
      <c r="E72" s="39">
        <f t="shared" si="1"/>
        <v>39</v>
      </c>
    </row>
    <row r="73" spans="1:5">
      <c r="A73" s="37" t="s">
        <v>272</v>
      </c>
      <c r="B73" s="38">
        <v>1</v>
      </c>
      <c r="C73" s="38">
        <v>0</v>
      </c>
      <c r="D73" s="38">
        <v>1</v>
      </c>
      <c r="E73" s="39">
        <f t="shared" si="1"/>
        <v>1</v>
      </c>
    </row>
    <row r="74" spans="1:5">
      <c r="A74" s="37" t="s">
        <v>107</v>
      </c>
      <c r="B74" s="38">
        <v>3</v>
      </c>
      <c r="C74" s="38">
        <v>4</v>
      </c>
      <c r="D74" s="38">
        <v>47</v>
      </c>
      <c r="E74" s="39">
        <f t="shared" si="1"/>
        <v>51</v>
      </c>
    </row>
    <row r="75" spans="1:5">
      <c r="A75" s="37" t="s">
        <v>255</v>
      </c>
      <c r="B75" s="38">
        <v>3</v>
      </c>
      <c r="C75" s="38">
        <v>0</v>
      </c>
      <c r="D75" s="38">
        <v>168</v>
      </c>
      <c r="E75" s="39">
        <f t="shared" si="1"/>
        <v>168</v>
      </c>
    </row>
    <row r="76" spans="1:5">
      <c r="A76" s="37" t="s">
        <v>177</v>
      </c>
      <c r="B76" s="38">
        <v>1</v>
      </c>
      <c r="C76" s="38">
        <v>0</v>
      </c>
      <c r="D76" s="38">
        <v>22</v>
      </c>
      <c r="E76" s="39">
        <f t="shared" si="1"/>
        <v>22</v>
      </c>
    </row>
    <row r="77" spans="1:5">
      <c r="A77" s="37" t="s">
        <v>157</v>
      </c>
      <c r="B77" s="38">
        <v>11</v>
      </c>
      <c r="C77" s="38">
        <v>143</v>
      </c>
      <c r="D77" s="38">
        <v>381</v>
      </c>
      <c r="E77" s="39">
        <f t="shared" si="1"/>
        <v>524</v>
      </c>
    </row>
    <row r="78" spans="1:5">
      <c r="A78" s="37" t="s">
        <v>108</v>
      </c>
      <c r="B78" s="38">
        <v>1</v>
      </c>
      <c r="C78" s="38">
        <v>0</v>
      </c>
      <c r="D78" s="38">
        <v>5</v>
      </c>
      <c r="E78" s="39">
        <f t="shared" si="1"/>
        <v>5</v>
      </c>
    </row>
    <row r="79" spans="1:5">
      <c r="A79" s="37" t="s">
        <v>233</v>
      </c>
      <c r="B79" s="38">
        <v>1</v>
      </c>
      <c r="C79" s="38">
        <v>0</v>
      </c>
      <c r="D79" s="38">
        <v>22</v>
      </c>
      <c r="E79" s="39">
        <f t="shared" si="1"/>
        <v>22</v>
      </c>
    </row>
    <row r="80" spans="1:5">
      <c r="A80" s="37" t="s">
        <v>212</v>
      </c>
      <c r="B80" s="38">
        <v>11</v>
      </c>
      <c r="C80" s="38">
        <v>0</v>
      </c>
      <c r="D80" s="38">
        <v>167</v>
      </c>
      <c r="E80" s="39">
        <f t="shared" si="1"/>
        <v>167</v>
      </c>
    </row>
    <row r="81" spans="1:5">
      <c r="A81" s="37" t="s">
        <v>179</v>
      </c>
      <c r="B81" s="38">
        <v>4</v>
      </c>
      <c r="C81" s="38">
        <v>1</v>
      </c>
      <c r="D81" s="38">
        <v>9</v>
      </c>
      <c r="E81" s="39">
        <f t="shared" si="1"/>
        <v>10</v>
      </c>
    </row>
    <row r="82" spans="1:5">
      <c r="A82" s="37" t="s">
        <v>214</v>
      </c>
      <c r="B82" s="38">
        <v>6</v>
      </c>
      <c r="C82" s="38">
        <v>0</v>
      </c>
      <c r="D82" s="38">
        <v>360</v>
      </c>
      <c r="E82" s="39">
        <f t="shared" si="1"/>
        <v>360</v>
      </c>
    </row>
    <row r="83" spans="1:5">
      <c r="A83" s="37" t="s">
        <v>215</v>
      </c>
      <c r="B83" s="38">
        <v>1</v>
      </c>
      <c r="C83" s="38">
        <v>0</v>
      </c>
      <c r="D83" s="38">
        <v>13</v>
      </c>
      <c r="E83" s="39">
        <f t="shared" si="1"/>
        <v>13</v>
      </c>
    </row>
    <row r="84" spans="1:5">
      <c r="A84" s="37" t="s">
        <v>79</v>
      </c>
      <c r="B84" s="38">
        <v>2</v>
      </c>
      <c r="C84" s="38">
        <v>2</v>
      </c>
      <c r="D84" s="38">
        <v>21</v>
      </c>
      <c r="E84" s="39">
        <f t="shared" si="1"/>
        <v>23</v>
      </c>
    </row>
    <row r="85" spans="1:5">
      <c r="A85" s="37" t="s">
        <v>70</v>
      </c>
      <c r="B85" s="38">
        <v>1</v>
      </c>
      <c r="C85" s="38">
        <v>8</v>
      </c>
      <c r="D85" s="38">
        <v>0</v>
      </c>
      <c r="E85" s="39">
        <f t="shared" si="1"/>
        <v>8</v>
      </c>
    </row>
    <row r="86" spans="1:5">
      <c r="A86" s="37" t="s">
        <v>95</v>
      </c>
      <c r="B86" s="38">
        <v>2</v>
      </c>
      <c r="C86" s="38">
        <v>11</v>
      </c>
      <c r="D86" s="38">
        <v>16</v>
      </c>
      <c r="E86" s="39">
        <f t="shared" si="1"/>
        <v>27</v>
      </c>
    </row>
    <row r="87" spans="1:5">
      <c r="A87" s="37" t="s">
        <v>62</v>
      </c>
      <c r="B87" s="38">
        <v>3</v>
      </c>
      <c r="C87" s="38">
        <v>7</v>
      </c>
      <c r="D87" s="38">
        <v>40</v>
      </c>
      <c r="E87" s="39">
        <f t="shared" si="1"/>
        <v>47</v>
      </c>
    </row>
    <row r="88" spans="1:5">
      <c r="A88" s="37" t="s">
        <v>259</v>
      </c>
      <c r="B88" s="38">
        <v>1</v>
      </c>
      <c r="C88" s="38">
        <v>0</v>
      </c>
      <c r="D88" s="38">
        <v>19</v>
      </c>
      <c r="E88" s="39">
        <f t="shared" si="1"/>
        <v>19</v>
      </c>
    </row>
    <row r="89" spans="1:5">
      <c r="A89" s="37" t="s">
        <v>217</v>
      </c>
      <c r="B89" s="38">
        <v>5</v>
      </c>
      <c r="C89" s="38">
        <v>0</v>
      </c>
      <c r="D89" s="38">
        <v>42</v>
      </c>
      <c r="E89" s="39">
        <f t="shared" si="1"/>
        <v>42</v>
      </c>
    </row>
    <row r="90" spans="1:5">
      <c r="A90" s="37" t="s">
        <v>155</v>
      </c>
      <c r="B90" s="38">
        <v>6</v>
      </c>
      <c r="C90" s="38">
        <v>0</v>
      </c>
      <c r="D90" s="38">
        <v>37</v>
      </c>
      <c r="E90" s="39">
        <f t="shared" si="1"/>
        <v>37</v>
      </c>
    </row>
    <row r="91" spans="1:5">
      <c r="A91" s="37" t="s">
        <v>64</v>
      </c>
      <c r="B91" s="38">
        <v>8</v>
      </c>
      <c r="C91" s="38">
        <v>4</v>
      </c>
      <c r="D91" s="38">
        <v>184</v>
      </c>
      <c r="E91" s="39">
        <f t="shared" si="1"/>
        <v>188</v>
      </c>
    </row>
    <row r="92" spans="1:5">
      <c r="A92" s="37" t="s">
        <v>81</v>
      </c>
      <c r="B92" s="38">
        <v>1</v>
      </c>
      <c r="C92" s="38">
        <v>0</v>
      </c>
      <c r="D92" s="38">
        <v>8</v>
      </c>
      <c r="E92" s="39">
        <f t="shared" si="1"/>
        <v>8</v>
      </c>
    </row>
    <row r="93" spans="1:5">
      <c r="A93" s="37" t="s">
        <v>263</v>
      </c>
      <c r="B93" s="38">
        <v>1</v>
      </c>
      <c r="C93" s="38">
        <v>0</v>
      </c>
      <c r="D93" s="38">
        <v>2</v>
      </c>
      <c r="E93" s="39">
        <f t="shared" si="1"/>
        <v>2</v>
      </c>
    </row>
    <row r="94" spans="1:5">
      <c r="A94" s="37" t="s">
        <v>321</v>
      </c>
      <c r="B94" s="38">
        <v>1</v>
      </c>
      <c r="C94" s="38">
        <v>0</v>
      </c>
      <c r="D94" s="38">
        <v>4</v>
      </c>
      <c r="E94" s="39">
        <f t="shared" si="1"/>
        <v>4</v>
      </c>
    </row>
    <row r="95" spans="1:5">
      <c r="A95" s="40" t="s">
        <v>204</v>
      </c>
      <c r="B95" s="41">
        <v>11</v>
      </c>
      <c r="C95" s="41">
        <v>18</v>
      </c>
      <c r="D95" s="41">
        <v>107</v>
      </c>
      <c r="E95" s="42">
        <f t="shared" si="1"/>
        <v>125</v>
      </c>
    </row>
    <row r="96" spans="1:5">
      <c r="A96" s="40" t="s">
        <v>191</v>
      </c>
      <c r="B96" s="41">
        <v>1</v>
      </c>
      <c r="C96" s="41">
        <v>66</v>
      </c>
      <c r="D96" s="41">
        <v>0</v>
      </c>
      <c r="E96" s="42">
        <f t="shared" si="1"/>
        <v>66</v>
      </c>
    </row>
    <row r="97" spans="1:5">
      <c r="A97" s="40" t="s">
        <v>158</v>
      </c>
      <c r="B97" s="41">
        <v>3</v>
      </c>
      <c r="C97" s="41">
        <v>0</v>
      </c>
      <c r="D97" s="41">
        <v>10</v>
      </c>
      <c r="E97" s="42">
        <f t="shared" si="1"/>
        <v>10</v>
      </c>
    </row>
    <row r="98" spans="1:5">
      <c r="A98" s="40" t="s">
        <v>77</v>
      </c>
      <c r="B98" s="41">
        <v>1</v>
      </c>
      <c r="C98" s="41">
        <v>5</v>
      </c>
      <c r="D98" s="41">
        <v>12</v>
      </c>
      <c r="E98" s="42">
        <f t="shared" si="1"/>
        <v>17</v>
      </c>
    </row>
    <row r="99" spans="1:5">
      <c r="A99" s="40" t="s">
        <v>199</v>
      </c>
      <c r="B99" s="41">
        <v>5</v>
      </c>
      <c r="C99" s="41">
        <v>10</v>
      </c>
      <c r="D99" s="41">
        <v>67</v>
      </c>
      <c r="E99" s="42">
        <f t="shared" si="1"/>
        <v>77</v>
      </c>
    </row>
    <row r="100" spans="1:5">
      <c r="A100" s="40" t="s">
        <v>163</v>
      </c>
      <c r="B100" s="41">
        <v>9</v>
      </c>
      <c r="C100" s="41">
        <v>2</v>
      </c>
      <c r="D100" s="41">
        <v>64</v>
      </c>
      <c r="E100" s="42">
        <f t="shared" si="1"/>
        <v>66</v>
      </c>
    </row>
    <row r="101" spans="1:5">
      <c r="A101" s="40" t="s">
        <v>165</v>
      </c>
      <c r="B101" s="41">
        <v>22</v>
      </c>
      <c r="C101" s="41">
        <v>16</v>
      </c>
      <c r="D101" s="41">
        <v>84</v>
      </c>
      <c r="E101" s="42">
        <f>C101+D101</f>
        <v>100</v>
      </c>
    </row>
    <row r="102" spans="1:5" ht="15.75" thickBot="1">
      <c r="A102" s="43" t="s">
        <v>651</v>
      </c>
      <c r="B102" s="44">
        <f>SUM(B6:B101)</f>
        <v>557</v>
      </c>
      <c r="C102" s="44">
        <f>SUM(C6:C101)</f>
        <v>1163</v>
      </c>
      <c r="D102" s="44">
        <f>SUM(D6:D101)</f>
        <v>9082</v>
      </c>
      <c r="E102" s="45">
        <f>C102+D102</f>
        <v>10245</v>
      </c>
    </row>
  </sheetData>
  <autoFilter ref="A5:E102"/>
  <mergeCells count="3">
    <mergeCell ref="C1:D1"/>
    <mergeCell ref="C2:D2"/>
    <mergeCell ref="C3:D3"/>
  </mergeCells>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sheetPr>
    <tabColor theme="9" tint="-0.249977111117893"/>
  </sheetPr>
  <dimension ref="A1:K102"/>
  <sheetViews>
    <sheetView workbookViewId="0">
      <selection activeCell="E4" sqref="E4"/>
    </sheetView>
  </sheetViews>
  <sheetFormatPr baseColWidth="10" defaultRowHeight="15"/>
  <cols>
    <col min="1" max="1" width="22.140625" customWidth="1"/>
    <col min="3" max="3" width="11.7109375" customWidth="1"/>
    <col min="4" max="4" width="11.85546875" customWidth="1"/>
    <col min="7" max="7" width="29.28515625" customWidth="1"/>
  </cols>
  <sheetData>
    <row r="1" spans="1:10"/>
    <row r="2" spans="1:10">
      <c r="A2" t="s">
        <v>645</v>
      </c>
    </row>
    <row r="4" spans="1:10">
      <c r="A4" t="s">
        <v>652</v>
      </c>
      <c r="G4" t="s">
        <v>653</v>
      </c>
    </row>
    <row r="5" spans="1:10" ht="30">
      <c r="A5" s="23" t="s">
        <v>648</v>
      </c>
      <c r="B5" s="23" t="s">
        <v>54</v>
      </c>
      <c r="C5" s="23" t="s">
        <v>649</v>
      </c>
      <c r="D5" s="23" t="s">
        <v>650</v>
      </c>
      <c r="E5" s="26" t="s">
        <v>654</v>
      </c>
      <c r="G5" s="23" t="s">
        <v>648</v>
      </c>
      <c r="H5" s="23" t="s">
        <v>54</v>
      </c>
      <c r="I5" s="23" t="s">
        <v>649</v>
      </c>
      <c r="J5" s="23" t="s">
        <v>650</v>
      </c>
    </row>
    <row r="6" spans="1:10">
      <c r="A6" s="24" t="s">
        <v>651</v>
      </c>
      <c r="B6" s="25">
        <f>SUM(B1:B5)</f>
        <v>0</v>
      </c>
      <c r="C6" s="25">
        <f>SUM(C1:C5)</f>
        <v>0</v>
      </c>
      <c r="D6" s="25">
        <f>SUM(D1:D5)</f>
        <v>0</v>
      </c>
      <c r="E6">
        <f t="shared" ref="E6:E37" si="0">C6+D6</f>
        <v>0</v>
      </c>
      <c r="G6" s="14" t="s">
        <v>100</v>
      </c>
      <c r="H6" s="8">
        <v>1</v>
      </c>
      <c r="I6" s="8">
        <v>2</v>
      </c>
      <c r="J6" s="8">
        <v>0</v>
      </c>
    </row>
    <row r="7" spans="1:10">
      <c r="A7" s="14" t="s">
        <v>110</v>
      </c>
      <c r="B7" s="8">
        <v>27</v>
      </c>
      <c r="C7" s="8">
        <v>189</v>
      </c>
      <c r="D7" s="8">
        <v>675</v>
      </c>
      <c r="E7">
        <f t="shared" si="0"/>
        <v>864</v>
      </c>
      <c r="G7" s="14" t="s">
        <v>243</v>
      </c>
      <c r="H7" s="8">
        <v>5</v>
      </c>
      <c r="I7" s="8">
        <v>0</v>
      </c>
      <c r="J7" s="8">
        <v>32</v>
      </c>
    </row>
    <row r="8" spans="1:10">
      <c r="A8" s="14" t="s">
        <v>75</v>
      </c>
      <c r="B8" s="8">
        <v>29</v>
      </c>
      <c r="C8" s="8">
        <v>57</v>
      </c>
      <c r="D8" s="8">
        <v>511</v>
      </c>
      <c r="E8">
        <f t="shared" si="0"/>
        <v>568</v>
      </c>
      <c r="G8" s="14" t="s">
        <v>101</v>
      </c>
      <c r="H8" s="27">
        <v>9</v>
      </c>
      <c r="I8" s="27">
        <v>18</v>
      </c>
      <c r="J8" s="27">
        <v>511</v>
      </c>
    </row>
    <row r="9" spans="1:10">
      <c r="A9" s="14" t="s">
        <v>176</v>
      </c>
      <c r="B9" s="8">
        <v>5</v>
      </c>
      <c r="C9" s="8">
        <v>43</v>
      </c>
      <c r="D9" s="8">
        <v>520</v>
      </c>
      <c r="E9">
        <f t="shared" si="0"/>
        <v>563</v>
      </c>
      <c r="G9" s="14" t="s">
        <v>269</v>
      </c>
      <c r="H9" s="8">
        <v>12</v>
      </c>
      <c r="I9" s="8">
        <v>1</v>
      </c>
      <c r="J9" s="8">
        <v>60</v>
      </c>
    </row>
    <row r="10" spans="1:10">
      <c r="A10" s="14" t="s">
        <v>80</v>
      </c>
      <c r="B10" s="8">
        <v>21</v>
      </c>
      <c r="C10" s="8">
        <v>29</v>
      </c>
      <c r="D10" s="8">
        <v>526</v>
      </c>
      <c r="E10">
        <f t="shared" si="0"/>
        <v>555</v>
      </c>
      <c r="G10" s="14" t="s">
        <v>147</v>
      </c>
      <c r="H10" s="8">
        <v>8</v>
      </c>
      <c r="I10" s="8">
        <v>29</v>
      </c>
      <c r="J10" s="8">
        <v>267</v>
      </c>
    </row>
    <row r="11" spans="1:10">
      <c r="A11" s="14" t="s">
        <v>220</v>
      </c>
      <c r="B11" s="8">
        <v>15</v>
      </c>
      <c r="C11" s="8">
        <v>43</v>
      </c>
      <c r="D11" s="8">
        <v>488</v>
      </c>
      <c r="E11">
        <f t="shared" si="0"/>
        <v>531</v>
      </c>
      <c r="G11" s="14" t="s">
        <v>186</v>
      </c>
      <c r="H11" s="8">
        <v>1</v>
      </c>
      <c r="I11" s="8">
        <v>0</v>
      </c>
      <c r="J11" s="8">
        <v>18</v>
      </c>
    </row>
    <row r="12" spans="1:10">
      <c r="A12" s="14" t="s">
        <v>101</v>
      </c>
      <c r="B12" s="27">
        <v>9</v>
      </c>
      <c r="C12" s="27">
        <v>18</v>
      </c>
      <c r="D12" s="27">
        <v>511</v>
      </c>
      <c r="E12">
        <f t="shared" si="0"/>
        <v>529</v>
      </c>
      <c r="G12" s="14" t="s">
        <v>149</v>
      </c>
      <c r="H12" s="8">
        <v>13</v>
      </c>
      <c r="I12" s="8">
        <v>17</v>
      </c>
      <c r="J12" s="8">
        <v>277</v>
      </c>
    </row>
    <row r="13" spans="1:10">
      <c r="A13" s="19" t="s">
        <v>157</v>
      </c>
      <c r="B13" s="20">
        <v>11</v>
      </c>
      <c r="C13" s="20">
        <v>143</v>
      </c>
      <c r="D13" s="20">
        <v>381</v>
      </c>
      <c r="E13">
        <f t="shared" si="0"/>
        <v>524</v>
      </c>
      <c r="G13" s="14" t="s">
        <v>245</v>
      </c>
      <c r="H13" s="8">
        <v>27</v>
      </c>
      <c r="I13" s="8">
        <v>5</v>
      </c>
      <c r="J13" s="8">
        <v>214</v>
      </c>
    </row>
    <row r="14" spans="1:10">
      <c r="A14" s="19" t="s">
        <v>99</v>
      </c>
      <c r="B14" s="20">
        <v>8</v>
      </c>
      <c r="C14" s="20">
        <v>6</v>
      </c>
      <c r="D14" s="20">
        <v>481</v>
      </c>
      <c r="E14">
        <f t="shared" si="0"/>
        <v>487</v>
      </c>
      <c r="G14" s="14" t="s">
        <v>230</v>
      </c>
      <c r="H14" s="8">
        <v>6</v>
      </c>
      <c r="I14" s="8">
        <v>4</v>
      </c>
      <c r="J14" s="8">
        <v>27</v>
      </c>
    </row>
    <row r="15" spans="1:10">
      <c r="A15" s="19" t="s">
        <v>214</v>
      </c>
      <c r="B15" s="20">
        <v>6</v>
      </c>
      <c r="C15" s="20">
        <v>0</v>
      </c>
      <c r="D15" s="20">
        <v>360</v>
      </c>
      <c r="E15">
        <f t="shared" si="0"/>
        <v>360</v>
      </c>
      <c r="G15" s="14" t="s">
        <v>187</v>
      </c>
      <c r="H15" s="8">
        <v>4</v>
      </c>
      <c r="I15" s="8">
        <v>1</v>
      </c>
      <c r="J15" s="8">
        <v>11</v>
      </c>
    </row>
    <row r="16" spans="1:10">
      <c r="A16" s="19" t="s">
        <v>152</v>
      </c>
      <c r="B16" s="20">
        <v>14</v>
      </c>
      <c r="C16" s="20">
        <v>90</v>
      </c>
      <c r="D16" s="20">
        <v>268</v>
      </c>
      <c r="E16">
        <f t="shared" si="0"/>
        <v>358</v>
      </c>
      <c r="G16" s="14" t="s">
        <v>121</v>
      </c>
      <c r="H16" s="8">
        <v>5</v>
      </c>
      <c r="I16" s="8">
        <v>5</v>
      </c>
      <c r="J16" s="8">
        <v>45</v>
      </c>
    </row>
    <row r="17" spans="1:10">
      <c r="A17" s="14" t="s">
        <v>147</v>
      </c>
      <c r="B17" s="8">
        <v>8</v>
      </c>
      <c r="C17" s="8">
        <v>29</v>
      </c>
      <c r="D17" s="8">
        <v>267</v>
      </c>
      <c r="E17">
        <f t="shared" si="0"/>
        <v>296</v>
      </c>
      <c r="G17" s="14" t="s">
        <v>122</v>
      </c>
      <c r="H17" s="8">
        <v>11</v>
      </c>
      <c r="I17" s="8">
        <v>3</v>
      </c>
      <c r="J17" s="8">
        <v>68</v>
      </c>
    </row>
    <row r="18" spans="1:10">
      <c r="A18" s="14" t="s">
        <v>149</v>
      </c>
      <c r="B18" s="8">
        <v>13</v>
      </c>
      <c r="C18" s="8">
        <v>17</v>
      </c>
      <c r="D18" s="8">
        <v>277</v>
      </c>
      <c r="E18">
        <f t="shared" si="0"/>
        <v>294</v>
      </c>
      <c r="G18" s="14" t="s">
        <v>151</v>
      </c>
      <c r="H18" s="8">
        <v>1</v>
      </c>
      <c r="I18" s="8">
        <v>4</v>
      </c>
      <c r="J18" s="8">
        <v>0</v>
      </c>
    </row>
    <row r="19" spans="1:10">
      <c r="A19" s="14" t="s">
        <v>249</v>
      </c>
      <c r="B19" s="8">
        <v>35</v>
      </c>
      <c r="C19" s="8">
        <v>10</v>
      </c>
      <c r="D19" s="8">
        <v>282</v>
      </c>
      <c r="E19">
        <f t="shared" si="0"/>
        <v>292</v>
      </c>
      <c r="G19" s="14" t="s">
        <v>224</v>
      </c>
      <c r="H19" s="8">
        <v>6</v>
      </c>
      <c r="I19" s="8">
        <v>4</v>
      </c>
      <c r="J19" s="8">
        <v>55</v>
      </c>
    </row>
    <row r="20" spans="1:10">
      <c r="A20" s="14" t="s">
        <v>258</v>
      </c>
      <c r="B20" s="8">
        <v>4</v>
      </c>
      <c r="C20" s="8">
        <v>0</v>
      </c>
      <c r="D20" s="8">
        <v>242</v>
      </c>
      <c r="E20">
        <f t="shared" si="0"/>
        <v>242</v>
      </c>
      <c r="G20" s="14" t="s">
        <v>153</v>
      </c>
      <c r="H20" s="8">
        <v>2</v>
      </c>
      <c r="I20" s="8">
        <v>0</v>
      </c>
      <c r="J20" s="8">
        <v>2</v>
      </c>
    </row>
    <row r="21" spans="1:10">
      <c r="A21" s="14" t="s">
        <v>245</v>
      </c>
      <c r="B21" s="8">
        <v>27</v>
      </c>
      <c r="C21" s="8">
        <v>5</v>
      </c>
      <c r="D21" s="8">
        <v>214</v>
      </c>
      <c r="E21">
        <f t="shared" si="0"/>
        <v>219</v>
      </c>
      <c r="G21" s="14" t="s">
        <v>249</v>
      </c>
      <c r="H21" s="8">
        <v>35</v>
      </c>
      <c r="I21" s="8">
        <v>10</v>
      </c>
      <c r="J21" s="8">
        <v>282</v>
      </c>
    </row>
    <row r="22" spans="1:10">
      <c r="A22" s="14" t="s">
        <v>106</v>
      </c>
      <c r="B22" s="8">
        <v>14</v>
      </c>
      <c r="C22" s="8">
        <v>1</v>
      </c>
      <c r="D22" s="8">
        <v>210</v>
      </c>
      <c r="E22">
        <f t="shared" si="0"/>
        <v>211</v>
      </c>
      <c r="G22" s="14" t="s">
        <v>73</v>
      </c>
      <c r="H22" s="8">
        <v>2</v>
      </c>
      <c r="I22" s="8">
        <v>5</v>
      </c>
      <c r="J22" s="8">
        <v>16</v>
      </c>
    </row>
    <row r="23" spans="1:10">
      <c r="A23" s="19" t="s">
        <v>251</v>
      </c>
      <c r="B23" s="20">
        <v>2</v>
      </c>
      <c r="C23" s="20">
        <v>195</v>
      </c>
      <c r="D23" s="20">
        <v>5</v>
      </c>
      <c r="E23">
        <f t="shared" si="0"/>
        <v>200</v>
      </c>
      <c r="G23" s="14" t="s">
        <v>68</v>
      </c>
      <c r="H23" s="8">
        <v>23</v>
      </c>
      <c r="I23" s="8">
        <v>3</v>
      </c>
      <c r="J23" s="8">
        <v>141</v>
      </c>
    </row>
    <row r="24" spans="1:10">
      <c r="A24" s="19" t="s">
        <v>64</v>
      </c>
      <c r="B24" s="20">
        <v>8</v>
      </c>
      <c r="C24" s="20">
        <v>4</v>
      </c>
      <c r="D24" s="20">
        <v>184</v>
      </c>
      <c r="E24">
        <f t="shared" si="0"/>
        <v>188</v>
      </c>
      <c r="G24" s="14" t="s">
        <v>106</v>
      </c>
      <c r="H24" s="8">
        <v>14</v>
      </c>
      <c r="I24" s="8">
        <v>1</v>
      </c>
      <c r="J24" s="8">
        <v>210</v>
      </c>
    </row>
    <row r="25" spans="1:10">
      <c r="A25" s="14" t="s">
        <v>162</v>
      </c>
      <c r="B25" s="8">
        <v>5</v>
      </c>
      <c r="C25" s="8">
        <v>0</v>
      </c>
      <c r="D25" s="8">
        <v>186</v>
      </c>
      <c r="E25">
        <f t="shared" si="0"/>
        <v>186</v>
      </c>
      <c r="G25" s="14" t="s">
        <v>254</v>
      </c>
      <c r="H25" s="8">
        <v>8</v>
      </c>
      <c r="I25" s="8">
        <v>2</v>
      </c>
      <c r="J25" s="8">
        <v>51</v>
      </c>
    </row>
    <row r="26" spans="1:10">
      <c r="A26" s="19" t="s">
        <v>255</v>
      </c>
      <c r="B26" s="20">
        <v>3</v>
      </c>
      <c r="C26" s="20">
        <v>0</v>
      </c>
      <c r="D26" s="20">
        <v>168</v>
      </c>
      <c r="E26">
        <f t="shared" si="0"/>
        <v>168</v>
      </c>
      <c r="G26" s="14" t="s">
        <v>176</v>
      </c>
      <c r="H26" s="8">
        <v>5</v>
      </c>
      <c r="I26" s="8">
        <v>43</v>
      </c>
      <c r="J26" s="8">
        <v>520</v>
      </c>
    </row>
    <row r="27" spans="1:10">
      <c r="A27" s="19" t="s">
        <v>212</v>
      </c>
      <c r="B27" s="20">
        <v>11</v>
      </c>
      <c r="C27" s="20">
        <v>0</v>
      </c>
      <c r="D27" s="20">
        <v>167</v>
      </c>
      <c r="E27">
        <f t="shared" si="0"/>
        <v>167</v>
      </c>
      <c r="G27" s="14" t="s">
        <v>156</v>
      </c>
      <c r="H27" s="8">
        <v>3</v>
      </c>
      <c r="I27" s="8">
        <v>0</v>
      </c>
      <c r="J27" s="8">
        <v>34</v>
      </c>
    </row>
    <row r="28" spans="1:10">
      <c r="A28" s="14" t="s">
        <v>68</v>
      </c>
      <c r="B28" s="8">
        <v>23</v>
      </c>
      <c r="C28" s="8">
        <v>3</v>
      </c>
      <c r="D28" s="8">
        <v>141</v>
      </c>
      <c r="E28">
        <f t="shared" si="0"/>
        <v>144</v>
      </c>
      <c r="G28" s="14" t="s">
        <v>258</v>
      </c>
      <c r="H28" s="8">
        <v>4</v>
      </c>
      <c r="I28" s="8">
        <v>0</v>
      </c>
      <c r="J28" s="8">
        <v>242</v>
      </c>
    </row>
    <row r="29" spans="1:10">
      <c r="A29" s="19" t="s">
        <v>87</v>
      </c>
      <c r="B29" s="20">
        <v>5</v>
      </c>
      <c r="C29" s="20">
        <v>22</v>
      </c>
      <c r="D29" s="20">
        <v>122</v>
      </c>
      <c r="E29">
        <f t="shared" si="0"/>
        <v>144</v>
      </c>
      <c r="G29" s="14" t="s">
        <v>134</v>
      </c>
      <c r="H29" s="8">
        <v>4</v>
      </c>
      <c r="I29" s="8">
        <v>0</v>
      </c>
      <c r="J29" s="8">
        <v>1</v>
      </c>
    </row>
    <row r="30" spans="1:10">
      <c r="A30" s="14" t="s">
        <v>239</v>
      </c>
      <c r="B30" s="8">
        <v>11</v>
      </c>
      <c r="C30" s="8">
        <v>0</v>
      </c>
      <c r="D30" s="8">
        <v>137</v>
      </c>
      <c r="E30">
        <f t="shared" si="0"/>
        <v>137</v>
      </c>
      <c r="G30" s="14" t="s">
        <v>75</v>
      </c>
      <c r="H30" s="8">
        <v>29</v>
      </c>
      <c r="I30" s="8">
        <v>57</v>
      </c>
      <c r="J30" s="8">
        <v>511</v>
      </c>
    </row>
    <row r="31" spans="1:10">
      <c r="A31" s="21" t="s">
        <v>204</v>
      </c>
      <c r="B31" s="22">
        <v>11</v>
      </c>
      <c r="C31" s="22">
        <v>18</v>
      </c>
      <c r="D31" s="22">
        <v>107</v>
      </c>
      <c r="E31">
        <f t="shared" si="0"/>
        <v>125</v>
      </c>
      <c r="G31" s="14" t="s">
        <v>209</v>
      </c>
      <c r="H31" s="8">
        <v>1</v>
      </c>
      <c r="I31" s="8">
        <v>0</v>
      </c>
      <c r="J31" s="8">
        <v>28</v>
      </c>
    </row>
    <row r="32" spans="1:10">
      <c r="A32" s="19" t="s">
        <v>89</v>
      </c>
      <c r="B32" s="20">
        <v>5</v>
      </c>
      <c r="C32" s="20">
        <v>11</v>
      </c>
      <c r="D32" s="20">
        <v>89</v>
      </c>
      <c r="E32">
        <f t="shared" si="0"/>
        <v>100</v>
      </c>
      <c r="G32" s="14" t="s">
        <v>159</v>
      </c>
      <c r="H32" s="8">
        <v>1</v>
      </c>
      <c r="I32" s="8">
        <v>3</v>
      </c>
      <c r="J32" s="8">
        <v>2</v>
      </c>
    </row>
    <row r="33" spans="1:11">
      <c r="A33" s="21" t="s">
        <v>165</v>
      </c>
      <c r="B33" s="22">
        <v>22</v>
      </c>
      <c r="C33" s="22">
        <v>16</v>
      </c>
      <c r="D33" s="22">
        <v>84</v>
      </c>
      <c r="E33">
        <f t="shared" si="0"/>
        <v>100</v>
      </c>
      <c r="G33" s="14" t="s">
        <v>110</v>
      </c>
      <c r="H33" s="8">
        <v>27</v>
      </c>
      <c r="I33" s="8">
        <v>189</v>
      </c>
      <c r="J33" s="8">
        <v>675</v>
      </c>
    </row>
    <row r="34" spans="1:11">
      <c r="A34" s="14" t="s">
        <v>164</v>
      </c>
      <c r="B34" s="8">
        <v>3</v>
      </c>
      <c r="C34" s="8">
        <v>0</v>
      </c>
      <c r="D34" s="8">
        <v>97</v>
      </c>
      <c r="E34">
        <f t="shared" si="0"/>
        <v>97</v>
      </c>
      <c r="G34" s="14" t="s">
        <v>221</v>
      </c>
      <c r="H34" s="8">
        <v>5</v>
      </c>
      <c r="I34" s="8">
        <v>8</v>
      </c>
      <c r="J34" s="8">
        <v>24</v>
      </c>
    </row>
    <row r="35" spans="1:11">
      <c r="A35" s="21" t="s">
        <v>199</v>
      </c>
      <c r="B35" s="22">
        <v>5</v>
      </c>
      <c r="C35" s="22">
        <v>10</v>
      </c>
      <c r="D35" s="22">
        <v>67</v>
      </c>
      <c r="E35">
        <f t="shared" si="0"/>
        <v>77</v>
      </c>
      <c r="G35" s="14" t="s">
        <v>82</v>
      </c>
      <c r="H35" s="8">
        <v>1</v>
      </c>
      <c r="I35" s="8">
        <v>0</v>
      </c>
      <c r="J35" s="8">
        <v>0</v>
      </c>
    </row>
    <row r="36" spans="1:11">
      <c r="A36" s="14" t="s">
        <v>122</v>
      </c>
      <c r="B36" s="8">
        <v>11</v>
      </c>
      <c r="C36" s="8">
        <v>3</v>
      </c>
      <c r="D36" s="8">
        <v>68</v>
      </c>
      <c r="E36">
        <f t="shared" si="0"/>
        <v>71</v>
      </c>
      <c r="G36" s="14" t="s">
        <v>78</v>
      </c>
      <c r="H36" s="8">
        <v>8</v>
      </c>
      <c r="I36" s="8">
        <v>0</v>
      </c>
      <c r="J36" s="8">
        <v>5</v>
      </c>
    </row>
    <row r="37" spans="1:11">
      <c r="A37" s="21" t="s">
        <v>191</v>
      </c>
      <c r="B37" s="22">
        <v>1</v>
      </c>
      <c r="C37" s="22">
        <v>66</v>
      </c>
      <c r="D37" s="22">
        <v>0</v>
      </c>
      <c r="E37">
        <f t="shared" si="0"/>
        <v>66</v>
      </c>
      <c r="G37" s="14" t="s">
        <v>218</v>
      </c>
      <c r="H37" s="8">
        <v>1</v>
      </c>
      <c r="I37" s="8">
        <v>0</v>
      </c>
      <c r="J37" s="8">
        <v>4</v>
      </c>
    </row>
    <row r="38" spans="1:11">
      <c r="A38" s="21" t="s">
        <v>163</v>
      </c>
      <c r="B38" s="22">
        <v>9</v>
      </c>
      <c r="C38" s="22">
        <v>2</v>
      </c>
      <c r="D38" s="22">
        <v>64</v>
      </c>
      <c r="E38">
        <f t="shared" ref="E38:E69" si="1">C38+D38</f>
        <v>66</v>
      </c>
      <c r="G38" s="14" t="s">
        <v>180</v>
      </c>
      <c r="H38" s="8">
        <v>5</v>
      </c>
      <c r="I38" s="8">
        <v>1</v>
      </c>
      <c r="J38" s="8">
        <v>5</v>
      </c>
    </row>
    <row r="39" spans="1:11">
      <c r="A39" s="19" t="s">
        <v>174</v>
      </c>
      <c r="B39" s="20">
        <v>11</v>
      </c>
      <c r="C39" s="20">
        <v>0</v>
      </c>
      <c r="D39" s="20">
        <v>64</v>
      </c>
      <c r="E39">
        <f t="shared" si="1"/>
        <v>64</v>
      </c>
      <c r="G39" s="14" t="s">
        <v>181</v>
      </c>
      <c r="H39" s="8">
        <v>1</v>
      </c>
      <c r="I39" s="8">
        <v>10</v>
      </c>
      <c r="J39" s="8">
        <v>0</v>
      </c>
    </row>
    <row r="40" spans="1:11">
      <c r="A40" s="14" t="s">
        <v>269</v>
      </c>
      <c r="B40" s="8">
        <v>12</v>
      </c>
      <c r="C40" s="8">
        <v>1</v>
      </c>
      <c r="D40" s="8">
        <v>60</v>
      </c>
      <c r="E40">
        <f t="shared" si="1"/>
        <v>61</v>
      </c>
      <c r="G40" s="14" t="s">
        <v>227</v>
      </c>
      <c r="H40" s="8">
        <v>7</v>
      </c>
      <c r="I40" s="8">
        <v>8</v>
      </c>
      <c r="J40" s="8">
        <v>35</v>
      </c>
    </row>
    <row r="41" spans="1:11">
      <c r="A41" s="14" t="s">
        <v>224</v>
      </c>
      <c r="B41" s="8">
        <v>6</v>
      </c>
      <c r="C41" s="8">
        <v>4</v>
      </c>
      <c r="D41" s="8">
        <v>55</v>
      </c>
      <c r="E41">
        <f t="shared" si="1"/>
        <v>59</v>
      </c>
      <c r="G41" s="14" t="s">
        <v>162</v>
      </c>
      <c r="H41" s="8">
        <v>5</v>
      </c>
      <c r="I41" s="8">
        <v>0</v>
      </c>
      <c r="J41" s="8">
        <v>186</v>
      </c>
    </row>
    <row r="42" spans="1:11">
      <c r="A42" s="19" t="s">
        <v>232</v>
      </c>
      <c r="B42" s="20">
        <v>1</v>
      </c>
      <c r="C42" s="20">
        <v>0</v>
      </c>
      <c r="D42" s="20">
        <v>55</v>
      </c>
      <c r="E42">
        <f t="shared" si="1"/>
        <v>55</v>
      </c>
      <c r="G42" s="14" t="s">
        <v>239</v>
      </c>
      <c r="H42" s="8">
        <v>11</v>
      </c>
      <c r="I42" s="8">
        <v>0</v>
      </c>
      <c r="J42" s="8">
        <v>137</v>
      </c>
    </row>
    <row r="43" spans="1:11">
      <c r="A43" s="14" t="s">
        <v>254</v>
      </c>
      <c r="B43" s="8">
        <v>8</v>
      </c>
      <c r="C43" s="8">
        <v>2</v>
      </c>
      <c r="D43" s="8">
        <v>51</v>
      </c>
      <c r="E43">
        <f t="shared" si="1"/>
        <v>53</v>
      </c>
      <c r="G43" s="14" t="s">
        <v>145</v>
      </c>
      <c r="H43" s="8">
        <v>2</v>
      </c>
      <c r="I43" s="8">
        <v>4</v>
      </c>
      <c r="J43" s="8">
        <v>16</v>
      </c>
    </row>
    <row r="44" spans="1:11">
      <c r="A44" s="19" t="s">
        <v>107</v>
      </c>
      <c r="B44" s="20">
        <v>3</v>
      </c>
      <c r="C44" s="20">
        <v>4</v>
      </c>
      <c r="D44" s="20">
        <v>47</v>
      </c>
      <c r="E44">
        <f t="shared" si="1"/>
        <v>51</v>
      </c>
      <c r="G44" s="14" t="s">
        <v>164</v>
      </c>
      <c r="H44" s="8">
        <v>3</v>
      </c>
      <c r="I44" s="8">
        <v>0</v>
      </c>
      <c r="J44" s="8">
        <v>97</v>
      </c>
    </row>
    <row r="45" spans="1:11">
      <c r="A45" s="14" t="s">
        <v>121</v>
      </c>
      <c r="B45" s="8">
        <v>5</v>
      </c>
      <c r="C45" s="8">
        <v>5</v>
      </c>
      <c r="D45" s="8">
        <v>45</v>
      </c>
      <c r="E45">
        <f t="shared" si="1"/>
        <v>50</v>
      </c>
      <c r="G45" s="14" t="s">
        <v>80</v>
      </c>
      <c r="H45" s="8">
        <v>21</v>
      </c>
      <c r="I45" s="8">
        <v>29</v>
      </c>
      <c r="J45" s="8">
        <v>526</v>
      </c>
    </row>
    <row r="46" spans="1:11">
      <c r="A46" s="19" t="s">
        <v>62</v>
      </c>
      <c r="B46" s="20">
        <v>3</v>
      </c>
      <c r="C46" s="20">
        <v>7</v>
      </c>
      <c r="D46" s="20">
        <v>40</v>
      </c>
      <c r="E46">
        <f t="shared" si="1"/>
        <v>47</v>
      </c>
      <c r="G46" s="14" t="s">
        <v>220</v>
      </c>
      <c r="H46" s="8">
        <v>15</v>
      </c>
      <c r="I46" s="8">
        <v>43</v>
      </c>
      <c r="J46" s="8">
        <v>488</v>
      </c>
    </row>
    <row r="47" spans="1:11">
      <c r="A47" s="19" t="s">
        <v>86</v>
      </c>
      <c r="B47" s="20">
        <v>1</v>
      </c>
      <c r="C47" s="20">
        <v>0</v>
      </c>
      <c r="D47" s="20">
        <v>46</v>
      </c>
      <c r="E47">
        <f t="shared" si="1"/>
        <v>46</v>
      </c>
      <c r="G47" s="21" t="s">
        <v>99</v>
      </c>
      <c r="H47" s="22">
        <v>6</v>
      </c>
      <c r="I47" s="22">
        <v>31</v>
      </c>
      <c r="J47" s="22">
        <v>64</v>
      </c>
      <c r="K47" s="28"/>
    </row>
    <row r="48" spans="1:11">
      <c r="A48" s="14" t="s">
        <v>227</v>
      </c>
      <c r="B48" s="8">
        <v>7</v>
      </c>
      <c r="C48" s="8">
        <v>8</v>
      </c>
      <c r="D48" s="8">
        <v>35</v>
      </c>
      <c r="E48">
        <f t="shared" si="1"/>
        <v>43</v>
      </c>
      <c r="G48" s="21" t="s">
        <v>152</v>
      </c>
      <c r="H48" s="22">
        <v>7</v>
      </c>
      <c r="I48" s="22">
        <v>36</v>
      </c>
      <c r="J48" s="22">
        <v>3</v>
      </c>
      <c r="K48" s="28"/>
    </row>
    <row r="49" spans="1:11">
      <c r="A49" s="19" t="s">
        <v>217</v>
      </c>
      <c r="B49" s="20">
        <v>5</v>
      </c>
      <c r="C49" s="20">
        <v>0</v>
      </c>
      <c r="D49" s="20">
        <v>42</v>
      </c>
      <c r="E49">
        <f t="shared" si="1"/>
        <v>42</v>
      </c>
      <c r="G49" s="21" t="s">
        <v>93</v>
      </c>
      <c r="H49" s="22">
        <v>5</v>
      </c>
      <c r="I49" s="22">
        <v>60</v>
      </c>
      <c r="J49" s="22">
        <v>29</v>
      </c>
    </row>
    <row r="50" spans="1:11">
      <c r="A50" s="19" t="s">
        <v>93</v>
      </c>
      <c r="B50" s="20">
        <v>3</v>
      </c>
      <c r="C50" s="20">
        <v>5</v>
      </c>
      <c r="D50" s="20">
        <v>34</v>
      </c>
      <c r="E50">
        <f t="shared" si="1"/>
        <v>39</v>
      </c>
      <c r="G50" s="21" t="s">
        <v>204</v>
      </c>
      <c r="H50" s="22">
        <v>11</v>
      </c>
      <c r="I50" s="22">
        <v>18</v>
      </c>
      <c r="J50" s="22">
        <v>107</v>
      </c>
    </row>
    <row r="51" spans="1:11">
      <c r="A51" s="19" t="s">
        <v>288</v>
      </c>
      <c r="B51" s="20">
        <v>1</v>
      </c>
      <c r="C51" s="20">
        <v>6</v>
      </c>
      <c r="D51" s="20">
        <v>32</v>
      </c>
      <c r="E51">
        <f t="shared" si="1"/>
        <v>38</v>
      </c>
      <c r="G51" s="21" t="s">
        <v>157</v>
      </c>
      <c r="H51" s="22">
        <v>13</v>
      </c>
      <c r="I51" s="22">
        <v>99</v>
      </c>
      <c r="J51" s="22">
        <v>13</v>
      </c>
      <c r="K51" s="28"/>
    </row>
    <row r="52" spans="1:11">
      <c r="A52" s="19" t="s">
        <v>155</v>
      </c>
      <c r="B52" s="20">
        <v>6</v>
      </c>
      <c r="C52" s="20">
        <v>0</v>
      </c>
      <c r="D52" s="20">
        <v>37</v>
      </c>
      <c r="E52">
        <f t="shared" si="1"/>
        <v>37</v>
      </c>
      <c r="G52" s="21" t="s">
        <v>191</v>
      </c>
      <c r="H52" s="22">
        <v>1</v>
      </c>
      <c r="I52" s="22">
        <v>66</v>
      </c>
      <c r="J52" s="22">
        <v>0</v>
      </c>
    </row>
    <row r="53" spans="1:11">
      <c r="A53" s="19" t="s">
        <v>61</v>
      </c>
      <c r="B53" s="20">
        <v>3</v>
      </c>
      <c r="C53" s="20">
        <v>6</v>
      </c>
      <c r="D53" s="20">
        <v>30</v>
      </c>
      <c r="E53">
        <f t="shared" si="1"/>
        <v>36</v>
      </c>
      <c r="G53" s="21" t="s">
        <v>158</v>
      </c>
      <c r="H53" s="22">
        <v>3</v>
      </c>
      <c r="I53" s="22">
        <v>0</v>
      </c>
      <c r="J53" s="22">
        <v>10</v>
      </c>
    </row>
    <row r="54" spans="1:11">
      <c r="A54" s="14" t="s">
        <v>156</v>
      </c>
      <c r="B54" s="8">
        <v>3</v>
      </c>
      <c r="C54" s="8">
        <v>0</v>
      </c>
      <c r="D54" s="8">
        <v>34</v>
      </c>
      <c r="E54">
        <f t="shared" si="1"/>
        <v>34</v>
      </c>
      <c r="G54" s="21" t="s">
        <v>77</v>
      </c>
      <c r="H54" s="22">
        <v>1</v>
      </c>
      <c r="I54" s="22">
        <v>5</v>
      </c>
      <c r="J54" s="22">
        <v>12</v>
      </c>
    </row>
    <row r="55" spans="1:11">
      <c r="A55" s="19" t="s">
        <v>284</v>
      </c>
      <c r="B55" s="20">
        <v>1</v>
      </c>
      <c r="C55" s="20">
        <v>0</v>
      </c>
      <c r="D55" s="20">
        <v>33</v>
      </c>
      <c r="E55">
        <f t="shared" si="1"/>
        <v>33</v>
      </c>
      <c r="G55" s="21" t="s">
        <v>214</v>
      </c>
      <c r="H55" s="22">
        <v>1</v>
      </c>
      <c r="I55" s="22">
        <v>2</v>
      </c>
      <c r="J55" s="22">
        <v>17</v>
      </c>
      <c r="K55" s="28"/>
    </row>
    <row r="56" spans="1:11">
      <c r="A56" s="14" t="s">
        <v>243</v>
      </c>
      <c r="B56" s="8">
        <v>5</v>
      </c>
      <c r="C56" s="8">
        <v>0</v>
      </c>
      <c r="D56" s="8">
        <v>32</v>
      </c>
      <c r="E56">
        <f t="shared" si="1"/>
        <v>32</v>
      </c>
      <c r="G56" s="21" t="s">
        <v>217</v>
      </c>
      <c r="H56" s="22">
        <v>1</v>
      </c>
      <c r="I56" s="22">
        <v>1</v>
      </c>
      <c r="J56" s="22">
        <v>1</v>
      </c>
      <c r="K56" s="28"/>
    </row>
    <row r="57" spans="1:11">
      <c r="A57" s="14" t="s">
        <v>221</v>
      </c>
      <c r="B57" s="8">
        <v>5</v>
      </c>
      <c r="C57" s="8">
        <v>8</v>
      </c>
      <c r="D57" s="8">
        <v>24</v>
      </c>
      <c r="E57">
        <f t="shared" si="1"/>
        <v>32</v>
      </c>
      <c r="G57" s="21" t="s">
        <v>64</v>
      </c>
      <c r="H57" s="22">
        <v>1</v>
      </c>
      <c r="I57" s="22">
        <v>9</v>
      </c>
      <c r="J57" s="22">
        <v>0</v>
      </c>
      <c r="K57" s="28"/>
    </row>
    <row r="58" spans="1:11">
      <c r="A58" s="14" t="s">
        <v>230</v>
      </c>
      <c r="B58" s="8">
        <v>6</v>
      </c>
      <c r="C58" s="8">
        <v>4</v>
      </c>
      <c r="D58" s="8">
        <v>27</v>
      </c>
      <c r="E58">
        <f t="shared" si="1"/>
        <v>31</v>
      </c>
      <c r="G58" s="21" t="s">
        <v>199</v>
      </c>
      <c r="H58" s="22">
        <v>5</v>
      </c>
      <c r="I58" s="22">
        <v>10</v>
      </c>
      <c r="J58" s="22">
        <v>67</v>
      </c>
    </row>
    <row r="59" spans="1:11">
      <c r="A59" s="19" t="s">
        <v>184</v>
      </c>
      <c r="B59" s="20">
        <v>4</v>
      </c>
      <c r="C59" s="20">
        <v>0</v>
      </c>
      <c r="D59" s="20">
        <v>30</v>
      </c>
      <c r="E59">
        <f t="shared" si="1"/>
        <v>30</v>
      </c>
      <c r="G59" s="21" t="s">
        <v>163</v>
      </c>
      <c r="H59" s="22">
        <v>9</v>
      </c>
      <c r="I59" s="22">
        <v>2</v>
      </c>
      <c r="J59" s="22">
        <v>64</v>
      </c>
    </row>
    <row r="60" spans="1:11">
      <c r="A60" s="14" t="s">
        <v>209</v>
      </c>
      <c r="B60" s="8">
        <v>1</v>
      </c>
      <c r="C60" s="8">
        <v>0</v>
      </c>
      <c r="D60" s="8">
        <v>28</v>
      </c>
      <c r="E60">
        <f t="shared" si="1"/>
        <v>28</v>
      </c>
      <c r="G60" s="21" t="s">
        <v>165</v>
      </c>
      <c r="H60" s="22">
        <v>22</v>
      </c>
      <c r="I60" s="22">
        <v>16</v>
      </c>
      <c r="J60" s="22">
        <v>84</v>
      </c>
    </row>
    <row r="61" spans="1:11">
      <c r="A61" s="19" t="s">
        <v>95</v>
      </c>
      <c r="B61" s="20">
        <v>2</v>
      </c>
      <c r="C61" s="20">
        <v>11</v>
      </c>
      <c r="D61" s="20">
        <v>16</v>
      </c>
      <c r="E61">
        <f t="shared" si="1"/>
        <v>27</v>
      </c>
      <c r="G61" s="19" t="s">
        <v>61</v>
      </c>
      <c r="H61" s="20">
        <v>3</v>
      </c>
      <c r="I61" s="20">
        <v>6</v>
      </c>
      <c r="J61" s="20">
        <v>30</v>
      </c>
    </row>
    <row r="62" spans="1:11">
      <c r="A62" s="19" t="s">
        <v>79</v>
      </c>
      <c r="B62" s="20">
        <v>2</v>
      </c>
      <c r="C62" s="20">
        <v>2</v>
      </c>
      <c r="D62" s="20">
        <v>21</v>
      </c>
      <c r="E62">
        <f t="shared" si="1"/>
        <v>23</v>
      </c>
      <c r="G62" s="19" t="s">
        <v>63</v>
      </c>
      <c r="H62" s="20">
        <v>1</v>
      </c>
      <c r="I62" s="20">
        <v>0</v>
      </c>
      <c r="J62" s="20">
        <v>4</v>
      </c>
    </row>
    <row r="63" spans="1:11">
      <c r="A63" s="19" t="s">
        <v>177</v>
      </c>
      <c r="B63" s="20">
        <v>1</v>
      </c>
      <c r="C63" s="20">
        <v>0</v>
      </c>
      <c r="D63" s="20">
        <v>22</v>
      </c>
      <c r="E63">
        <f t="shared" si="1"/>
        <v>22</v>
      </c>
      <c r="G63" s="19" t="s">
        <v>168</v>
      </c>
      <c r="H63" s="20">
        <v>3</v>
      </c>
      <c r="I63" s="20">
        <v>0</v>
      </c>
      <c r="J63" s="20">
        <v>4</v>
      </c>
    </row>
    <row r="64" spans="1:11">
      <c r="A64" s="19" t="s">
        <v>233</v>
      </c>
      <c r="B64" s="20">
        <v>1</v>
      </c>
      <c r="C64" s="20">
        <v>0</v>
      </c>
      <c r="D64" s="20">
        <v>22</v>
      </c>
      <c r="E64">
        <f t="shared" si="1"/>
        <v>22</v>
      </c>
      <c r="G64" s="19" t="s">
        <v>169</v>
      </c>
      <c r="H64" s="20">
        <v>2</v>
      </c>
      <c r="I64" s="20">
        <v>1</v>
      </c>
      <c r="J64" s="20">
        <v>6</v>
      </c>
    </row>
    <row r="65" spans="1:10">
      <c r="A65" s="14" t="s">
        <v>73</v>
      </c>
      <c r="B65" s="8">
        <v>2</v>
      </c>
      <c r="C65" s="8">
        <v>5</v>
      </c>
      <c r="D65" s="8">
        <v>16</v>
      </c>
      <c r="E65">
        <f t="shared" si="1"/>
        <v>21</v>
      </c>
      <c r="G65" s="19" t="s">
        <v>284</v>
      </c>
      <c r="H65" s="20">
        <v>1</v>
      </c>
      <c r="I65" s="20">
        <v>0</v>
      </c>
      <c r="J65" s="20">
        <v>33</v>
      </c>
    </row>
    <row r="66" spans="1:10">
      <c r="A66" s="14" t="s">
        <v>145</v>
      </c>
      <c r="B66" s="8">
        <v>2</v>
      </c>
      <c r="C66" s="8">
        <v>4</v>
      </c>
      <c r="D66" s="8">
        <v>16</v>
      </c>
      <c r="E66">
        <f t="shared" si="1"/>
        <v>20</v>
      </c>
      <c r="G66" s="19" t="s">
        <v>244</v>
      </c>
      <c r="H66" s="20">
        <v>1</v>
      </c>
      <c r="I66" s="20">
        <v>0</v>
      </c>
      <c r="J66" s="20">
        <v>1</v>
      </c>
    </row>
    <row r="67" spans="1:10">
      <c r="A67" s="19" t="s">
        <v>259</v>
      </c>
      <c r="B67" s="20">
        <v>1</v>
      </c>
      <c r="C67" s="20">
        <v>0</v>
      </c>
      <c r="D67" s="20">
        <v>19</v>
      </c>
      <c r="E67">
        <f t="shared" si="1"/>
        <v>19</v>
      </c>
      <c r="G67" s="19" t="s">
        <v>264</v>
      </c>
      <c r="H67" s="20">
        <v>1</v>
      </c>
      <c r="I67" s="20">
        <v>0</v>
      </c>
      <c r="J67" s="20">
        <v>5</v>
      </c>
    </row>
    <row r="68" spans="1:10">
      <c r="A68" s="14" t="s">
        <v>186</v>
      </c>
      <c r="B68" s="8">
        <v>1</v>
      </c>
      <c r="C68" s="8">
        <v>0</v>
      </c>
      <c r="D68" s="8">
        <v>18</v>
      </c>
      <c r="E68">
        <f t="shared" si="1"/>
        <v>18</v>
      </c>
      <c r="G68" s="19" t="s">
        <v>89</v>
      </c>
      <c r="H68" s="20">
        <v>5</v>
      </c>
      <c r="I68" s="20">
        <v>11</v>
      </c>
      <c r="J68" s="20">
        <v>89</v>
      </c>
    </row>
    <row r="69" spans="1:10">
      <c r="A69" s="21" t="s">
        <v>77</v>
      </c>
      <c r="B69" s="22">
        <v>1</v>
      </c>
      <c r="C69" s="22">
        <v>5</v>
      </c>
      <c r="D69" s="22">
        <v>12</v>
      </c>
      <c r="E69">
        <f t="shared" si="1"/>
        <v>17</v>
      </c>
      <c r="G69" s="19" t="s">
        <v>265</v>
      </c>
      <c r="H69" s="20">
        <v>2</v>
      </c>
      <c r="I69" s="20">
        <v>7</v>
      </c>
      <c r="J69" s="20">
        <v>2</v>
      </c>
    </row>
    <row r="70" spans="1:10">
      <c r="A70" s="19" t="s">
        <v>173</v>
      </c>
      <c r="B70" s="20">
        <v>1</v>
      </c>
      <c r="C70" s="20">
        <v>0</v>
      </c>
      <c r="D70" s="20">
        <v>14</v>
      </c>
      <c r="E70">
        <f t="shared" ref="E70:E101" si="2">C70+D70</f>
        <v>14</v>
      </c>
      <c r="G70" s="19" t="s">
        <v>184</v>
      </c>
      <c r="H70" s="20">
        <v>4</v>
      </c>
      <c r="I70" s="20">
        <v>0</v>
      </c>
      <c r="J70" s="20">
        <v>30</v>
      </c>
    </row>
    <row r="71" spans="1:10">
      <c r="A71" s="19" t="s">
        <v>171</v>
      </c>
      <c r="B71" s="20">
        <v>3</v>
      </c>
      <c r="C71" s="20">
        <v>0</v>
      </c>
      <c r="D71" s="20">
        <v>13</v>
      </c>
      <c r="E71">
        <f t="shared" si="2"/>
        <v>13</v>
      </c>
      <c r="G71" s="19" t="s">
        <v>87</v>
      </c>
      <c r="H71" s="20">
        <v>5</v>
      </c>
      <c r="I71" s="20">
        <v>22</v>
      </c>
      <c r="J71" s="20">
        <v>122</v>
      </c>
    </row>
    <row r="72" spans="1:10">
      <c r="A72" s="19" t="s">
        <v>215</v>
      </c>
      <c r="B72" s="20">
        <v>1</v>
      </c>
      <c r="C72" s="20">
        <v>0</v>
      </c>
      <c r="D72" s="20">
        <v>13</v>
      </c>
      <c r="E72">
        <f t="shared" si="2"/>
        <v>13</v>
      </c>
      <c r="G72" s="19" t="s">
        <v>309</v>
      </c>
      <c r="H72" s="20">
        <v>1</v>
      </c>
      <c r="I72" s="20">
        <v>0</v>
      </c>
      <c r="J72" s="20">
        <v>1</v>
      </c>
    </row>
    <row r="73" spans="1:10">
      <c r="A73" s="14" t="s">
        <v>187</v>
      </c>
      <c r="B73" s="8">
        <v>4</v>
      </c>
      <c r="C73" s="8">
        <v>1</v>
      </c>
      <c r="D73" s="8">
        <v>11</v>
      </c>
      <c r="E73">
        <f t="shared" si="2"/>
        <v>12</v>
      </c>
      <c r="G73" s="19" t="s">
        <v>102</v>
      </c>
      <c r="H73" s="20">
        <v>1</v>
      </c>
      <c r="I73" s="20">
        <v>3</v>
      </c>
      <c r="J73" s="20">
        <v>3</v>
      </c>
    </row>
    <row r="74" spans="1:10">
      <c r="A74" s="14" t="s">
        <v>181</v>
      </c>
      <c r="B74" s="8">
        <v>1</v>
      </c>
      <c r="C74" s="8">
        <v>10</v>
      </c>
      <c r="D74" s="8">
        <v>0</v>
      </c>
      <c r="E74">
        <f t="shared" si="2"/>
        <v>10</v>
      </c>
      <c r="G74" s="19" t="s">
        <v>90</v>
      </c>
      <c r="H74" s="20">
        <v>1</v>
      </c>
      <c r="I74" s="20">
        <v>3</v>
      </c>
      <c r="J74" s="20">
        <v>0</v>
      </c>
    </row>
    <row r="75" spans="1:10">
      <c r="A75" s="19" t="s">
        <v>179</v>
      </c>
      <c r="B75" s="20">
        <v>4</v>
      </c>
      <c r="C75" s="20">
        <v>1</v>
      </c>
      <c r="D75" s="20">
        <v>9</v>
      </c>
      <c r="E75">
        <f t="shared" si="2"/>
        <v>10</v>
      </c>
      <c r="G75" s="19" t="s">
        <v>288</v>
      </c>
      <c r="H75" s="20">
        <v>1</v>
      </c>
      <c r="I75" s="20">
        <v>6</v>
      </c>
      <c r="J75" s="20">
        <v>32</v>
      </c>
    </row>
    <row r="76" spans="1:10">
      <c r="A76" s="21" t="s">
        <v>158</v>
      </c>
      <c r="B76" s="22">
        <v>3</v>
      </c>
      <c r="C76" s="22">
        <v>0</v>
      </c>
      <c r="D76" s="22">
        <v>10</v>
      </c>
      <c r="E76">
        <f t="shared" si="2"/>
        <v>10</v>
      </c>
      <c r="G76" s="19" t="s">
        <v>171</v>
      </c>
      <c r="H76" s="20">
        <v>3</v>
      </c>
      <c r="I76" s="20">
        <v>0</v>
      </c>
      <c r="J76" s="20">
        <v>13</v>
      </c>
    </row>
    <row r="77" spans="1:10">
      <c r="A77" s="19" t="s">
        <v>265</v>
      </c>
      <c r="B77" s="20">
        <v>2</v>
      </c>
      <c r="C77" s="20">
        <v>7</v>
      </c>
      <c r="D77" s="20">
        <v>2</v>
      </c>
      <c r="E77">
        <f t="shared" si="2"/>
        <v>9</v>
      </c>
      <c r="G77" s="19" t="s">
        <v>91</v>
      </c>
      <c r="H77" s="20">
        <v>1</v>
      </c>
      <c r="I77" s="20">
        <v>2</v>
      </c>
      <c r="J77" s="20">
        <v>0</v>
      </c>
    </row>
    <row r="78" spans="1:10">
      <c r="A78" s="19" t="s">
        <v>70</v>
      </c>
      <c r="B78" s="20">
        <v>1</v>
      </c>
      <c r="C78" s="20">
        <v>8</v>
      </c>
      <c r="D78" s="20">
        <v>0</v>
      </c>
      <c r="E78">
        <f t="shared" si="2"/>
        <v>8</v>
      </c>
      <c r="G78" s="19" t="s">
        <v>232</v>
      </c>
      <c r="H78" s="20">
        <v>1</v>
      </c>
      <c r="I78" s="20">
        <v>0</v>
      </c>
      <c r="J78" s="20">
        <v>55</v>
      </c>
    </row>
    <row r="79" spans="1:10">
      <c r="A79" s="19" t="s">
        <v>81</v>
      </c>
      <c r="B79" s="20">
        <v>1</v>
      </c>
      <c r="C79" s="20">
        <v>0</v>
      </c>
      <c r="D79" s="20">
        <v>8</v>
      </c>
      <c r="E79">
        <f t="shared" si="2"/>
        <v>8</v>
      </c>
      <c r="G79" s="19" t="s">
        <v>173</v>
      </c>
      <c r="H79" s="20">
        <v>1</v>
      </c>
      <c r="I79" s="20">
        <v>0</v>
      </c>
      <c r="J79" s="20">
        <v>14</v>
      </c>
    </row>
    <row r="80" spans="1:10">
      <c r="A80" s="19" t="s">
        <v>169</v>
      </c>
      <c r="B80" s="20">
        <v>2</v>
      </c>
      <c r="C80" s="20">
        <v>1</v>
      </c>
      <c r="D80" s="20">
        <v>6</v>
      </c>
      <c r="E80">
        <f t="shared" si="2"/>
        <v>7</v>
      </c>
      <c r="G80" s="19" t="s">
        <v>105</v>
      </c>
      <c r="H80" s="20">
        <v>2</v>
      </c>
      <c r="I80" s="20">
        <v>0</v>
      </c>
      <c r="J80" s="20">
        <v>5</v>
      </c>
    </row>
    <row r="81" spans="1:10">
      <c r="A81" s="14" t="s">
        <v>180</v>
      </c>
      <c r="B81" s="8">
        <v>5</v>
      </c>
      <c r="C81" s="8">
        <v>1</v>
      </c>
      <c r="D81" s="8">
        <v>5</v>
      </c>
      <c r="E81">
        <f t="shared" si="2"/>
        <v>6</v>
      </c>
      <c r="G81" s="19" t="s">
        <v>251</v>
      </c>
      <c r="H81" s="20">
        <v>2</v>
      </c>
      <c r="I81" s="20">
        <v>195</v>
      </c>
      <c r="J81" s="20">
        <v>5</v>
      </c>
    </row>
    <row r="82" spans="1:10">
      <c r="A82" s="19" t="s">
        <v>102</v>
      </c>
      <c r="B82" s="20">
        <v>1</v>
      </c>
      <c r="C82" s="20">
        <v>3</v>
      </c>
      <c r="D82" s="20">
        <v>3</v>
      </c>
      <c r="E82">
        <f t="shared" si="2"/>
        <v>6</v>
      </c>
      <c r="G82" s="19" t="s">
        <v>86</v>
      </c>
      <c r="H82" s="20">
        <v>1</v>
      </c>
      <c r="I82" s="20">
        <v>0</v>
      </c>
      <c r="J82" s="20">
        <v>46</v>
      </c>
    </row>
    <row r="83" spans="1:10">
      <c r="A83" s="14" t="s">
        <v>159</v>
      </c>
      <c r="B83" s="8">
        <v>1</v>
      </c>
      <c r="C83" s="8">
        <v>3</v>
      </c>
      <c r="D83" s="8">
        <v>2</v>
      </c>
      <c r="E83">
        <f t="shared" si="2"/>
        <v>5</v>
      </c>
      <c r="G83" s="19" t="s">
        <v>174</v>
      </c>
      <c r="H83" s="20">
        <v>11</v>
      </c>
      <c r="I83" s="20">
        <v>0</v>
      </c>
      <c r="J83" s="20">
        <v>64</v>
      </c>
    </row>
    <row r="84" spans="1:10">
      <c r="A84" s="14" t="s">
        <v>78</v>
      </c>
      <c r="B84" s="8">
        <v>8</v>
      </c>
      <c r="C84" s="8">
        <v>0</v>
      </c>
      <c r="D84" s="8">
        <v>5</v>
      </c>
      <c r="E84">
        <f t="shared" si="2"/>
        <v>5</v>
      </c>
      <c r="G84" s="19" t="s">
        <v>272</v>
      </c>
      <c r="H84" s="20">
        <v>1</v>
      </c>
      <c r="I84" s="20">
        <v>0</v>
      </c>
      <c r="J84" s="20">
        <v>1</v>
      </c>
    </row>
    <row r="85" spans="1:10">
      <c r="A85" s="19" t="s">
        <v>264</v>
      </c>
      <c r="B85" s="20">
        <v>1</v>
      </c>
      <c r="C85" s="20">
        <v>0</v>
      </c>
      <c r="D85" s="20">
        <v>5</v>
      </c>
      <c r="E85">
        <f t="shared" si="2"/>
        <v>5</v>
      </c>
      <c r="G85" s="19" t="s">
        <v>107</v>
      </c>
      <c r="H85" s="20">
        <v>3</v>
      </c>
      <c r="I85" s="20">
        <v>4</v>
      </c>
      <c r="J85" s="20">
        <v>47</v>
      </c>
    </row>
    <row r="86" spans="1:10">
      <c r="A86" s="19" t="s">
        <v>105</v>
      </c>
      <c r="B86" s="20">
        <v>2</v>
      </c>
      <c r="C86" s="20">
        <v>0</v>
      </c>
      <c r="D86" s="20">
        <v>5</v>
      </c>
      <c r="E86">
        <f t="shared" si="2"/>
        <v>5</v>
      </c>
      <c r="G86" s="19" t="s">
        <v>255</v>
      </c>
      <c r="H86" s="20">
        <v>3</v>
      </c>
      <c r="I86" s="20">
        <v>0</v>
      </c>
      <c r="J86" s="20">
        <v>168</v>
      </c>
    </row>
    <row r="87" spans="1:10">
      <c r="A87" s="19" t="s">
        <v>108</v>
      </c>
      <c r="B87" s="20">
        <v>1</v>
      </c>
      <c r="C87" s="20">
        <v>0</v>
      </c>
      <c r="D87" s="20">
        <v>5</v>
      </c>
      <c r="E87">
        <f t="shared" si="2"/>
        <v>5</v>
      </c>
      <c r="G87" s="19" t="s">
        <v>177</v>
      </c>
      <c r="H87" s="20">
        <v>1</v>
      </c>
      <c r="I87" s="20">
        <v>0</v>
      </c>
      <c r="J87" s="20">
        <v>22</v>
      </c>
    </row>
    <row r="88" spans="1:10">
      <c r="A88" s="14" t="s">
        <v>151</v>
      </c>
      <c r="B88" s="8">
        <v>1</v>
      </c>
      <c r="C88" s="8">
        <v>4</v>
      </c>
      <c r="D88" s="8">
        <v>0</v>
      </c>
      <c r="E88">
        <f t="shared" si="2"/>
        <v>4</v>
      </c>
      <c r="G88" s="19" t="s">
        <v>108</v>
      </c>
      <c r="H88" s="20">
        <v>1</v>
      </c>
      <c r="I88" s="20">
        <v>0</v>
      </c>
      <c r="J88" s="20">
        <v>5</v>
      </c>
    </row>
    <row r="89" spans="1:10">
      <c r="A89" s="14" t="s">
        <v>218</v>
      </c>
      <c r="B89" s="8">
        <v>1</v>
      </c>
      <c r="C89" s="8">
        <v>0</v>
      </c>
      <c r="D89" s="8">
        <v>4</v>
      </c>
      <c r="E89">
        <f t="shared" si="2"/>
        <v>4</v>
      </c>
      <c r="G89" s="19" t="s">
        <v>233</v>
      </c>
      <c r="H89" s="20">
        <v>1</v>
      </c>
      <c r="I89" s="20">
        <v>0</v>
      </c>
      <c r="J89" s="20">
        <v>22</v>
      </c>
    </row>
    <row r="90" spans="1:10">
      <c r="A90" s="19" t="s">
        <v>63</v>
      </c>
      <c r="B90" s="20">
        <v>1</v>
      </c>
      <c r="C90" s="20">
        <v>0</v>
      </c>
      <c r="D90" s="20">
        <v>4</v>
      </c>
      <c r="E90">
        <f t="shared" si="2"/>
        <v>4</v>
      </c>
      <c r="G90" s="19" t="s">
        <v>212</v>
      </c>
      <c r="H90" s="20">
        <v>11</v>
      </c>
      <c r="I90" s="20">
        <v>0</v>
      </c>
      <c r="J90" s="20">
        <v>167</v>
      </c>
    </row>
    <row r="91" spans="1:10">
      <c r="A91" s="19" t="s">
        <v>168</v>
      </c>
      <c r="B91" s="20">
        <v>3</v>
      </c>
      <c r="C91" s="20">
        <v>0</v>
      </c>
      <c r="D91" s="20">
        <v>4</v>
      </c>
      <c r="E91">
        <f t="shared" si="2"/>
        <v>4</v>
      </c>
      <c r="G91" s="19" t="s">
        <v>179</v>
      </c>
      <c r="H91" s="20">
        <v>4</v>
      </c>
      <c r="I91" s="20">
        <v>1</v>
      </c>
      <c r="J91" s="20">
        <v>9</v>
      </c>
    </row>
    <row r="92" spans="1:10">
      <c r="A92" s="19" t="s">
        <v>321</v>
      </c>
      <c r="B92" s="20">
        <v>1</v>
      </c>
      <c r="C92" s="20">
        <v>0</v>
      </c>
      <c r="D92" s="20">
        <v>4</v>
      </c>
      <c r="E92">
        <f t="shared" si="2"/>
        <v>4</v>
      </c>
      <c r="G92" s="19" t="s">
        <v>215</v>
      </c>
      <c r="H92" s="20">
        <v>1</v>
      </c>
      <c r="I92" s="20">
        <v>0</v>
      </c>
      <c r="J92" s="20">
        <v>13</v>
      </c>
    </row>
    <row r="93" spans="1:10">
      <c r="A93" s="19" t="s">
        <v>90</v>
      </c>
      <c r="B93" s="20">
        <v>1</v>
      </c>
      <c r="C93" s="20">
        <v>3</v>
      </c>
      <c r="D93" s="20">
        <v>0</v>
      </c>
      <c r="E93">
        <f t="shared" si="2"/>
        <v>3</v>
      </c>
      <c r="G93" s="19" t="s">
        <v>79</v>
      </c>
      <c r="H93" s="20">
        <v>2</v>
      </c>
      <c r="I93" s="20">
        <v>2</v>
      </c>
      <c r="J93" s="20">
        <v>21</v>
      </c>
    </row>
    <row r="94" spans="1:10">
      <c r="A94" s="14" t="s">
        <v>100</v>
      </c>
      <c r="B94" s="8">
        <v>1</v>
      </c>
      <c r="C94" s="8">
        <v>2</v>
      </c>
      <c r="D94" s="8">
        <v>0</v>
      </c>
      <c r="E94">
        <f t="shared" si="2"/>
        <v>2</v>
      </c>
      <c r="G94" s="19" t="s">
        <v>70</v>
      </c>
      <c r="H94" s="20">
        <v>1</v>
      </c>
      <c r="I94" s="20">
        <v>8</v>
      </c>
      <c r="J94" s="20">
        <v>0</v>
      </c>
    </row>
    <row r="95" spans="1:10">
      <c r="A95" s="14" t="s">
        <v>153</v>
      </c>
      <c r="B95" s="8">
        <v>2</v>
      </c>
      <c r="C95" s="8">
        <v>0</v>
      </c>
      <c r="D95" s="8">
        <v>2</v>
      </c>
      <c r="E95">
        <f t="shared" si="2"/>
        <v>2</v>
      </c>
      <c r="G95" s="19" t="s">
        <v>95</v>
      </c>
      <c r="H95" s="20">
        <v>2</v>
      </c>
      <c r="I95" s="20">
        <v>11</v>
      </c>
      <c r="J95" s="20">
        <v>16</v>
      </c>
    </row>
    <row r="96" spans="1:10">
      <c r="A96" s="19" t="s">
        <v>91</v>
      </c>
      <c r="B96" s="20">
        <v>1</v>
      </c>
      <c r="C96" s="20">
        <v>2</v>
      </c>
      <c r="D96" s="20">
        <v>0</v>
      </c>
      <c r="E96">
        <f t="shared" si="2"/>
        <v>2</v>
      </c>
      <c r="G96" s="19" t="s">
        <v>62</v>
      </c>
      <c r="H96" s="20">
        <v>3</v>
      </c>
      <c r="I96" s="20">
        <v>7</v>
      </c>
      <c r="J96" s="20">
        <v>40</v>
      </c>
    </row>
    <row r="97" spans="1:10">
      <c r="A97" s="19" t="s">
        <v>263</v>
      </c>
      <c r="B97" s="20">
        <v>1</v>
      </c>
      <c r="C97" s="20">
        <v>0</v>
      </c>
      <c r="D97" s="20">
        <v>2</v>
      </c>
      <c r="E97">
        <f t="shared" si="2"/>
        <v>2</v>
      </c>
      <c r="G97" s="19" t="s">
        <v>259</v>
      </c>
      <c r="H97" s="20">
        <v>1</v>
      </c>
      <c r="I97" s="20">
        <v>0</v>
      </c>
      <c r="J97" s="20">
        <v>19</v>
      </c>
    </row>
    <row r="98" spans="1:10">
      <c r="A98" s="14" t="s">
        <v>134</v>
      </c>
      <c r="B98" s="8">
        <v>4</v>
      </c>
      <c r="C98" s="8">
        <v>0</v>
      </c>
      <c r="D98" s="8">
        <v>1</v>
      </c>
      <c r="E98">
        <f t="shared" si="2"/>
        <v>1</v>
      </c>
      <c r="G98" s="19" t="s">
        <v>155</v>
      </c>
      <c r="H98" s="20">
        <v>6</v>
      </c>
      <c r="I98" s="20">
        <v>0</v>
      </c>
      <c r="J98" s="20">
        <v>37</v>
      </c>
    </row>
    <row r="99" spans="1:10">
      <c r="A99" s="19" t="s">
        <v>244</v>
      </c>
      <c r="B99" s="20">
        <v>1</v>
      </c>
      <c r="C99" s="20">
        <v>0</v>
      </c>
      <c r="D99" s="20">
        <v>1</v>
      </c>
      <c r="E99">
        <f t="shared" si="2"/>
        <v>1</v>
      </c>
      <c r="G99" s="19" t="s">
        <v>81</v>
      </c>
      <c r="H99" s="20">
        <v>1</v>
      </c>
      <c r="I99" s="20">
        <v>0</v>
      </c>
      <c r="J99" s="20">
        <v>8</v>
      </c>
    </row>
    <row r="100" spans="1:10">
      <c r="A100" s="19" t="s">
        <v>309</v>
      </c>
      <c r="B100" s="20">
        <v>1</v>
      </c>
      <c r="C100" s="20">
        <v>0</v>
      </c>
      <c r="D100" s="20">
        <v>1</v>
      </c>
      <c r="E100">
        <f t="shared" si="2"/>
        <v>1</v>
      </c>
      <c r="G100" s="19" t="s">
        <v>263</v>
      </c>
      <c r="H100" s="20">
        <v>1</v>
      </c>
      <c r="I100" s="20">
        <v>0</v>
      </c>
      <c r="J100" s="20">
        <v>2</v>
      </c>
    </row>
    <row r="101" spans="1:10">
      <c r="A101" s="19" t="s">
        <v>272</v>
      </c>
      <c r="B101" s="20">
        <v>1</v>
      </c>
      <c r="C101" s="20">
        <v>0</v>
      </c>
      <c r="D101" s="20">
        <v>1</v>
      </c>
      <c r="E101">
        <f t="shared" si="2"/>
        <v>1</v>
      </c>
      <c r="G101" s="19" t="s">
        <v>321</v>
      </c>
      <c r="H101" s="20">
        <v>1</v>
      </c>
      <c r="I101" s="20">
        <v>0</v>
      </c>
      <c r="J101" s="20">
        <v>4</v>
      </c>
    </row>
    <row r="102" spans="1:10">
      <c r="A102" s="14" t="s">
        <v>82</v>
      </c>
      <c r="B102" s="8">
        <v>1</v>
      </c>
      <c r="C102" s="8">
        <v>0</v>
      </c>
      <c r="D102" s="8">
        <v>0</v>
      </c>
      <c r="E102">
        <f t="shared" ref="E102" si="3">C102+D102</f>
        <v>0</v>
      </c>
      <c r="G102" s="24" t="s">
        <v>651</v>
      </c>
      <c r="H102" s="25">
        <f>SUM(H6:H101)</f>
        <v>536</v>
      </c>
      <c r="I102" s="25">
        <f>SUM(I6:I101)</f>
        <v>1153</v>
      </c>
      <c r="J102" s="25">
        <f>SUM(J6:J101)</f>
        <v>7459</v>
      </c>
    </row>
  </sheetData>
  <autoFilter ref="A5:E102">
    <sortState ref="A6:E102">
      <sortCondition descending="1" ref="E5:E102"/>
    </sortState>
  </autoFilter>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sheetPr>
    <tabColor theme="9" tint="-0.249977111117893"/>
  </sheetPr>
  <dimension ref="A1:N98"/>
  <sheetViews>
    <sheetView workbookViewId="0">
      <selection activeCell="K6" sqref="K6"/>
    </sheetView>
  </sheetViews>
  <sheetFormatPr baseColWidth="10" defaultRowHeight="15"/>
  <cols>
    <col min="1" max="1" width="22.140625" customWidth="1"/>
    <col min="2" max="2" width="6.7109375" customWidth="1"/>
    <col min="3" max="3" width="3.42578125" customWidth="1"/>
    <col min="4" max="4" width="22" customWidth="1"/>
    <col min="6" max="6" width="11.7109375" customWidth="1"/>
    <col min="7" max="7" width="11.85546875" customWidth="1"/>
    <col min="10" max="10" width="16" customWidth="1"/>
    <col min="11" max="11" width="16.7109375" customWidth="1"/>
    <col min="12" max="12" width="19.85546875" customWidth="1"/>
    <col min="13" max="13" width="17.85546875" customWidth="1"/>
    <col min="14" max="14" width="20" customWidth="1"/>
  </cols>
  <sheetData>
    <row r="1" spans="1:14" ht="60.75" thickBot="1">
      <c r="A1" s="23" t="s">
        <v>648</v>
      </c>
      <c r="B1" s="23" t="s">
        <v>663</v>
      </c>
      <c r="C1" s="23" t="s">
        <v>664</v>
      </c>
      <c r="D1" s="23" t="s">
        <v>59</v>
      </c>
      <c r="E1" s="23" t="s">
        <v>54</v>
      </c>
      <c r="F1" s="23" t="s">
        <v>649</v>
      </c>
      <c r="G1" s="23" t="s">
        <v>650</v>
      </c>
      <c r="H1" s="26" t="s">
        <v>654</v>
      </c>
      <c r="K1" s="15" t="s">
        <v>623</v>
      </c>
    </row>
    <row r="2" spans="1:14">
      <c r="A2" s="14" t="str">
        <f>'Evaluaciones de Daños'!A6</f>
        <v>ARMENIA</v>
      </c>
      <c r="B2" s="14">
        <f t="shared" ref="B2:B33" si="0">VLOOKUP(A2,MUNICIPALIDADCOD,3,FALSE)</f>
        <v>302</v>
      </c>
      <c r="C2" s="46" t="str">
        <f>LEFT(VLOOKUP(A2,Codigos!$E$2:$H$263,2,FALSE),2)</f>
        <v>03</v>
      </c>
      <c r="D2" s="14" t="str">
        <f>VLOOKUP(C2,Codigos!$A$2:$B$16,2,FALSE)</f>
        <v>SONSONATE</v>
      </c>
      <c r="E2" s="8">
        <f t="shared" ref="E2:E33" si="1">VLOOKUP($A2,Evaluacion,2,FALSE)</f>
        <v>1</v>
      </c>
      <c r="F2" s="8">
        <f t="shared" ref="F2:F33" si="2">VLOOKUP($A2,Evaluacion,3,FALSE)</f>
        <v>2</v>
      </c>
      <c r="G2" s="8">
        <f t="shared" ref="G2:G33" si="3">VLOOKUP($A2,Evaluacion,4,FALSE)</f>
        <v>0</v>
      </c>
      <c r="H2" s="8">
        <f t="shared" ref="H2:H33" si="4">VLOOKUP($A2,Evaluacion,5,FALSE)</f>
        <v>2</v>
      </c>
      <c r="J2" s="47" t="s">
        <v>620</v>
      </c>
      <c r="K2" s="48" t="s">
        <v>662</v>
      </c>
      <c r="L2" s="48" t="s">
        <v>665</v>
      </c>
      <c r="M2" s="48" t="s">
        <v>666</v>
      </c>
      <c r="N2" s="49" t="s">
        <v>667</v>
      </c>
    </row>
    <row r="3" spans="1:14">
      <c r="A3" s="14" t="str">
        <f>'Evaluaciones de Daños'!A7</f>
        <v>BERLIN</v>
      </c>
      <c r="B3" s="14">
        <f t="shared" si="0"/>
        <v>1102</v>
      </c>
      <c r="C3" s="46" t="str">
        <f>LEFT(VLOOKUP(A3,Codigos!$E$2:$H$263,2,FALSE),2)</f>
        <v>11</v>
      </c>
      <c r="D3" s="14" t="str">
        <f>VLOOKUP(C3,Codigos!$A$2:$B$16,2,FALSE)</f>
        <v>USULUTAN</v>
      </c>
      <c r="E3" s="8">
        <f t="shared" si="1"/>
        <v>5</v>
      </c>
      <c r="F3" s="8">
        <f t="shared" si="2"/>
        <v>0</v>
      </c>
      <c r="G3" s="8">
        <f t="shared" si="3"/>
        <v>32</v>
      </c>
      <c r="H3">
        <f t="shared" si="4"/>
        <v>32</v>
      </c>
      <c r="J3" s="50" t="s">
        <v>61</v>
      </c>
      <c r="K3" s="57">
        <v>39</v>
      </c>
      <c r="L3" s="57">
        <v>75</v>
      </c>
      <c r="M3" s="57">
        <v>602</v>
      </c>
      <c r="N3" s="58">
        <v>677</v>
      </c>
    </row>
    <row r="4" spans="1:14">
      <c r="A4" s="14" t="str">
        <f>'Evaluaciones de Daños'!A8</f>
        <v>CALUCO</v>
      </c>
      <c r="B4" s="14">
        <f t="shared" si="0"/>
        <v>303</v>
      </c>
      <c r="C4" s="46" t="str">
        <f>LEFT(VLOOKUP(A4,Codigos!$E$2:$H$263,2,FALSE),2)</f>
        <v>03</v>
      </c>
      <c r="D4" s="14" t="str">
        <f>VLOOKUP(C4,Codigos!$A$2:$B$16,2,FALSE)</f>
        <v>SONSONATE</v>
      </c>
      <c r="E4" s="27">
        <f t="shared" si="1"/>
        <v>9</v>
      </c>
      <c r="F4" s="27">
        <f t="shared" si="2"/>
        <v>18</v>
      </c>
      <c r="G4" s="27">
        <f t="shared" si="3"/>
        <v>511</v>
      </c>
      <c r="H4">
        <f t="shared" si="4"/>
        <v>529</v>
      </c>
      <c r="J4" s="50" t="s">
        <v>76</v>
      </c>
      <c r="K4" s="57">
        <v>19</v>
      </c>
      <c r="L4" s="57">
        <v>16</v>
      </c>
      <c r="M4" s="57">
        <v>117</v>
      </c>
      <c r="N4" s="58">
        <v>133</v>
      </c>
    </row>
    <row r="5" spans="1:14">
      <c r="A5" s="14" t="str">
        <f>'Evaluaciones de Daños'!A9</f>
        <v>CHIRILAGUA</v>
      </c>
      <c r="B5" s="14">
        <f t="shared" si="0"/>
        <v>1206</v>
      </c>
      <c r="C5" s="46" t="str">
        <f>LEFT(VLOOKUP(A5,Codigos!$E$2:$H$263,2,FALSE),2)</f>
        <v>12</v>
      </c>
      <c r="D5" s="14" t="str">
        <f>VLOOKUP(C5,Codigos!$A$2:$B$16,2,FALSE)</f>
        <v>SAN MIGUEL</v>
      </c>
      <c r="E5" s="8">
        <f t="shared" si="1"/>
        <v>12</v>
      </c>
      <c r="F5" s="8">
        <f t="shared" si="2"/>
        <v>1</v>
      </c>
      <c r="G5" s="8">
        <f t="shared" si="3"/>
        <v>60</v>
      </c>
      <c r="H5">
        <f t="shared" si="4"/>
        <v>61</v>
      </c>
      <c r="J5" s="50" t="s">
        <v>66</v>
      </c>
      <c r="K5" s="57">
        <v>22</v>
      </c>
      <c r="L5" s="57">
        <v>12</v>
      </c>
      <c r="M5" s="57">
        <v>130</v>
      </c>
      <c r="N5" s="58">
        <v>142</v>
      </c>
    </row>
    <row r="6" spans="1:14">
      <c r="A6" s="14" t="str">
        <f>'Evaluaciones de Daños'!A10</f>
        <v>CIUDAD ARCE</v>
      </c>
      <c r="B6" s="14">
        <f t="shared" si="0"/>
        <v>502</v>
      </c>
      <c r="C6" s="46" t="str">
        <f>LEFT(VLOOKUP(A6,Codigos!$E$2:$H$263,2,FALSE),2)</f>
        <v>05</v>
      </c>
      <c r="D6" s="14" t="str">
        <f>VLOOKUP(C6,Codigos!$A$2:$B$16,2,FALSE)</f>
        <v>LA LIBERTAD</v>
      </c>
      <c r="E6" s="8">
        <f t="shared" si="1"/>
        <v>8</v>
      </c>
      <c r="F6" s="8">
        <f t="shared" si="2"/>
        <v>29</v>
      </c>
      <c r="G6" s="8">
        <f t="shared" si="3"/>
        <v>267</v>
      </c>
      <c r="H6">
        <f t="shared" si="4"/>
        <v>296</v>
      </c>
      <c r="J6" s="50" t="s">
        <v>72</v>
      </c>
      <c r="K6" s="57">
        <v>11</v>
      </c>
      <c r="L6" s="57">
        <v>77</v>
      </c>
      <c r="M6" s="57">
        <v>96</v>
      </c>
      <c r="N6" s="58">
        <v>173</v>
      </c>
    </row>
    <row r="7" spans="1:14">
      <c r="A7" s="14" t="str">
        <f>'Evaluaciones de Daños'!A11</f>
        <v>COJUTEPEQUE</v>
      </c>
      <c r="B7" s="14">
        <f t="shared" si="0"/>
        <v>702</v>
      </c>
      <c r="C7" s="46" t="str">
        <f>LEFT(VLOOKUP(A7,Codigos!$E$2:$H$263,2,FALSE),2)</f>
        <v>07</v>
      </c>
      <c r="D7" s="14" t="str">
        <f>VLOOKUP(C7,Codigos!$A$2:$B$16,2,FALSE)</f>
        <v>CUSCATLAN</v>
      </c>
      <c r="E7" s="8">
        <f t="shared" si="1"/>
        <v>1</v>
      </c>
      <c r="F7" s="8">
        <f t="shared" si="2"/>
        <v>0</v>
      </c>
      <c r="G7" s="8">
        <f t="shared" si="3"/>
        <v>18</v>
      </c>
      <c r="H7">
        <f t="shared" si="4"/>
        <v>18</v>
      </c>
      <c r="J7" s="50" t="s">
        <v>68</v>
      </c>
      <c r="K7" s="57">
        <v>124</v>
      </c>
      <c r="L7" s="57">
        <v>307</v>
      </c>
      <c r="M7" s="57">
        <v>1850</v>
      </c>
      <c r="N7" s="58">
        <v>2157</v>
      </c>
    </row>
    <row r="8" spans="1:14">
      <c r="A8" s="14" t="str">
        <f>'Evaluaciones de Daños'!A12</f>
        <v>COMASAGUA</v>
      </c>
      <c r="B8" s="14">
        <f t="shared" si="0"/>
        <v>504</v>
      </c>
      <c r="C8" s="46" t="str">
        <f>LEFT(VLOOKUP(A8,Codigos!$E$2:$H$263,2,FALSE),2)</f>
        <v>05</v>
      </c>
      <c r="D8" s="14" t="str">
        <f>VLOOKUP(C8,Codigos!$A$2:$B$16,2,FALSE)</f>
        <v>LA LIBERTAD</v>
      </c>
      <c r="E8" s="8">
        <f t="shared" si="1"/>
        <v>13</v>
      </c>
      <c r="F8" s="8">
        <f t="shared" si="2"/>
        <v>17</v>
      </c>
      <c r="G8" s="8">
        <f t="shared" si="3"/>
        <v>277</v>
      </c>
      <c r="H8">
        <f t="shared" si="4"/>
        <v>294</v>
      </c>
      <c r="J8" s="50" t="s">
        <v>74</v>
      </c>
      <c r="K8" s="57">
        <v>56</v>
      </c>
      <c r="L8" s="57">
        <v>69</v>
      </c>
      <c r="M8" s="57">
        <v>1233</v>
      </c>
      <c r="N8" s="58">
        <v>1302</v>
      </c>
    </row>
    <row r="9" spans="1:14">
      <c r="A9" s="14" t="str">
        <f>'Evaluaciones de Daños'!A13</f>
        <v>CONCEPCION BATRES</v>
      </c>
      <c r="B9" s="14">
        <f t="shared" si="0"/>
        <v>1104</v>
      </c>
      <c r="C9" s="46" t="str">
        <f>LEFT(VLOOKUP(A9,Codigos!$E$2:$H$263,2,FALSE),2)</f>
        <v>11</v>
      </c>
      <c r="D9" s="14" t="str">
        <f>VLOOKUP(C9,Codigos!$A$2:$B$16,2,FALSE)</f>
        <v>USULUTAN</v>
      </c>
      <c r="E9" s="8">
        <f t="shared" si="1"/>
        <v>27</v>
      </c>
      <c r="F9" s="8">
        <f t="shared" si="2"/>
        <v>5</v>
      </c>
      <c r="G9" s="8">
        <f t="shared" si="3"/>
        <v>214</v>
      </c>
      <c r="H9">
        <f t="shared" si="4"/>
        <v>219</v>
      </c>
      <c r="J9" s="50" t="s">
        <v>86</v>
      </c>
      <c r="K9" s="57">
        <v>3</v>
      </c>
      <c r="L9" s="57">
        <v>0</v>
      </c>
      <c r="M9" s="57">
        <v>51</v>
      </c>
      <c r="N9" s="58">
        <v>51</v>
      </c>
    </row>
    <row r="10" spans="1:14">
      <c r="A10" s="14" t="str">
        <f>'Evaluaciones de Daños'!A14</f>
        <v>DOLORES</v>
      </c>
      <c r="B10" s="14">
        <f t="shared" si="0"/>
        <v>909</v>
      </c>
      <c r="C10" s="46" t="str">
        <f>LEFT(VLOOKUP(A10,Codigos!$E$2:$H$263,2,FALSE),2)</f>
        <v>09</v>
      </c>
      <c r="D10" s="14" t="str">
        <f>VLOOKUP(C10,Codigos!$A$2:$B$16,2,FALSE)</f>
        <v>CABAÑAS</v>
      </c>
      <c r="E10" s="8">
        <f t="shared" si="1"/>
        <v>6</v>
      </c>
      <c r="F10" s="8">
        <f t="shared" si="2"/>
        <v>4</v>
      </c>
      <c r="G10" s="8">
        <f t="shared" si="3"/>
        <v>27</v>
      </c>
      <c r="H10">
        <f t="shared" si="4"/>
        <v>31</v>
      </c>
      <c r="J10" s="50" t="s">
        <v>84</v>
      </c>
      <c r="K10" s="57">
        <v>2</v>
      </c>
      <c r="L10" s="57">
        <v>6</v>
      </c>
      <c r="M10" s="57">
        <v>65</v>
      </c>
      <c r="N10" s="58">
        <v>71</v>
      </c>
    </row>
    <row r="11" spans="1:14">
      <c r="A11" s="14" t="str">
        <f>'Evaluaciones de Daños'!A15</f>
        <v>EL CARMEN</v>
      </c>
      <c r="B11" s="14">
        <f t="shared" si="0"/>
        <v>703</v>
      </c>
      <c r="C11" s="46" t="str">
        <f>LEFT(VLOOKUP(A11,Codigos!$E$2:$H$263,2,FALSE),2)</f>
        <v>07</v>
      </c>
      <c r="D11" s="14" t="str">
        <f>VLOOKUP(C11,Codigos!$A$2:$B$16,2,FALSE)</f>
        <v>CUSCATLAN</v>
      </c>
      <c r="E11" s="8">
        <f t="shared" si="1"/>
        <v>4</v>
      </c>
      <c r="F11" s="8">
        <f t="shared" si="2"/>
        <v>1</v>
      </c>
      <c r="G11" s="8">
        <f t="shared" si="3"/>
        <v>11</v>
      </c>
      <c r="H11">
        <f t="shared" si="4"/>
        <v>12</v>
      </c>
      <c r="J11" s="50" t="s">
        <v>82</v>
      </c>
      <c r="K11" s="57">
        <v>17</v>
      </c>
      <c r="L11" s="57">
        <v>8</v>
      </c>
      <c r="M11" s="57">
        <v>68</v>
      </c>
      <c r="N11" s="58">
        <v>76</v>
      </c>
    </row>
    <row r="12" spans="1:14">
      <c r="A12" s="14" t="str">
        <f>'Evaluaciones de Daños'!A16</f>
        <v>EL CARRIZAL</v>
      </c>
      <c r="B12" s="14">
        <f t="shared" si="0"/>
        <v>409</v>
      </c>
      <c r="C12" s="46" t="str">
        <f>LEFT(VLOOKUP(A12,Codigos!$E$2:$H$263,2,FALSE),2)</f>
        <v>04</v>
      </c>
      <c r="D12" s="14" t="str">
        <f>VLOOKUP(C12,Codigos!$A$2:$B$16,2,FALSE)</f>
        <v>CHALATENANGO</v>
      </c>
      <c r="E12" s="8">
        <f t="shared" si="1"/>
        <v>5</v>
      </c>
      <c r="F12" s="8">
        <f t="shared" si="2"/>
        <v>5</v>
      </c>
      <c r="G12" s="8">
        <f t="shared" si="3"/>
        <v>45</v>
      </c>
      <c r="H12">
        <f t="shared" si="4"/>
        <v>50</v>
      </c>
      <c r="J12" s="50" t="s">
        <v>70</v>
      </c>
      <c r="K12" s="57">
        <v>41</v>
      </c>
      <c r="L12" s="57">
        <v>64</v>
      </c>
      <c r="M12" s="57">
        <v>687</v>
      </c>
      <c r="N12" s="58">
        <v>751</v>
      </c>
    </row>
    <row r="13" spans="1:14">
      <c r="A13" s="14" t="str">
        <f>'Evaluaciones de Daños'!A17</f>
        <v>EL PARAISO</v>
      </c>
      <c r="B13" s="14">
        <f t="shared" si="0"/>
        <v>410</v>
      </c>
      <c r="C13" s="46" t="str">
        <f>LEFT(VLOOKUP(A13,Codigos!$E$2:$H$263,2,FALSE),2)</f>
        <v>04</v>
      </c>
      <c r="D13" s="14" t="str">
        <f>VLOOKUP(C13,Codigos!$A$2:$B$16,2,FALSE)</f>
        <v>CHALATENANGO</v>
      </c>
      <c r="E13" s="8">
        <f t="shared" si="1"/>
        <v>11</v>
      </c>
      <c r="F13" s="8">
        <f t="shared" si="2"/>
        <v>3</v>
      </c>
      <c r="G13" s="8">
        <f t="shared" si="3"/>
        <v>68</v>
      </c>
      <c r="H13">
        <f t="shared" si="4"/>
        <v>71</v>
      </c>
      <c r="J13" s="50" t="s">
        <v>78</v>
      </c>
      <c r="K13" s="57">
        <v>21</v>
      </c>
      <c r="L13" s="57">
        <v>0</v>
      </c>
      <c r="M13" s="57">
        <v>219</v>
      </c>
      <c r="N13" s="58">
        <v>219</v>
      </c>
    </row>
    <row r="14" spans="1:14">
      <c r="A14" s="14" t="str">
        <f>'Evaluaciones de Daños'!A18</f>
        <v>HUIZUCAR</v>
      </c>
      <c r="B14" s="14">
        <f t="shared" si="0"/>
        <v>506</v>
      </c>
      <c r="C14" s="46" t="str">
        <f>LEFT(VLOOKUP(A14,Codigos!$E$2:$H$263,2,FALSE),2)</f>
        <v>05</v>
      </c>
      <c r="D14" s="14" t="str">
        <f>VLOOKUP(C14,Codigos!$A$2:$B$16,2,FALSE)</f>
        <v>LA LIBERTAD</v>
      </c>
      <c r="E14" s="8">
        <f t="shared" si="1"/>
        <v>1</v>
      </c>
      <c r="F14" s="8">
        <f t="shared" si="2"/>
        <v>4</v>
      </c>
      <c r="G14" s="8">
        <f t="shared" si="3"/>
        <v>0</v>
      </c>
      <c r="H14">
        <f t="shared" si="4"/>
        <v>4</v>
      </c>
      <c r="J14" s="50" t="s">
        <v>62</v>
      </c>
      <c r="K14" s="57">
        <v>20</v>
      </c>
      <c r="L14" s="57">
        <v>61</v>
      </c>
      <c r="M14" s="57">
        <v>301</v>
      </c>
      <c r="N14" s="58">
        <v>362</v>
      </c>
    </row>
    <row r="15" spans="1:14">
      <c r="A15" s="14" t="str">
        <f>'Evaluaciones de Daños'!A19</f>
        <v>ILOBASCO</v>
      </c>
      <c r="B15" s="14">
        <f t="shared" si="0"/>
        <v>903</v>
      </c>
      <c r="C15" s="46" t="str">
        <f>LEFT(VLOOKUP(A15,Codigos!$E$2:$H$263,2,FALSE),2)</f>
        <v>09</v>
      </c>
      <c r="D15" s="14" t="str">
        <f>VLOOKUP(C15,Codigos!$A$2:$B$16,2,FALSE)</f>
        <v>CABAÑAS</v>
      </c>
      <c r="E15" s="8">
        <f t="shared" si="1"/>
        <v>6</v>
      </c>
      <c r="F15" s="8">
        <f t="shared" si="2"/>
        <v>4</v>
      </c>
      <c r="G15" s="8">
        <f t="shared" si="3"/>
        <v>55</v>
      </c>
      <c r="H15">
        <f t="shared" si="4"/>
        <v>59</v>
      </c>
      <c r="J15" s="50" t="s">
        <v>64</v>
      </c>
      <c r="K15" s="57">
        <v>74</v>
      </c>
      <c r="L15" s="57">
        <v>227</v>
      </c>
      <c r="M15" s="57">
        <v>2121</v>
      </c>
      <c r="N15" s="58">
        <v>2348</v>
      </c>
    </row>
    <row r="16" spans="1:14">
      <c r="A16" s="14" t="str">
        <f>'Evaluaciones de Daños'!A20</f>
        <v>JICALAPA</v>
      </c>
      <c r="B16" s="14">
        <f t="shared" si="0"/>
        <v>508</v>
      </c>
      <c r="C16" s="46" t="str">
        <f>LEFT(VLOOKUP(A16,Codigos!$E$2:$H$263,2,FALSE),2)</f>
        <v>05</v>
      </c>
      <c r="D16" s="14" t="str">
        <f>VLOOKUP(C16,Codigos!$A$2:$B$16,2,FALSE)</f>
        <v>LA LIBERTAD</v>
      </c>
      <c r="E16" s="8">
        <f t="shared" si="1"/>
        <v>2</v>
      </c>
      <c r="F16" s="8">
        <f t="shared" si="2"/>
        <v>0</v>
      </c>
      <c r="G16" s="8">
        <f t="shared" si="3"/>
        <v>2</v>
      </c>
      <c r="H16">
        <f t="shared" si="4"/>
        <v>2</v>
      </c>
      <c r="J16" s="50" t="s">
        <v>80</v>
      </c>
      <c r="K16" s="57">
        <v>108</v>
      </c>
      <c r="L16" s="57">
        <v>241</v>
      </c>
      <c r="M16" s="57">
        <v>1542</v>
      </c>
      <c r="N16" s="58">
        <v>1783</v>
      </c>
    </row>
    <row r="17" spans="1:14" ht="15.75" thickBot="1">
      <c r="A17" s="14" t="str">
        <f>'Evaluaciones de Daños'!A21</f>
        <v>JIQUILISCO</v>
      </c>
      <c r="B17" s="14">
        <f t="shared" si="0"/>
        <v>1108</v>
      </c>
      <c r="C17" s="46" t="str">
        <f>LEFT(VLOOKUP(A17,Codigos!$E$2:$H$263,2,FALSE),2)</f>
        <v>11</v>
      </c>
      <c r="D17" s="14" t="str">
        <f>VLOOKUP(C17,Codigos!$A$2:$B$16,2,FALSE)</f>
        <v>USULUTAN</v>
      </c>
      <c r="E17" s="8">
        <f t="shared" si="1"/>
        <v>35</v>
      </c>
      <c r="F17" s="8">
        <f t="shared" si="2"/>
        <v>10</v>
      </c>
      <c r="G17" s="8">
        <f t="shared" si="3"/>
        <v>282</v>
      </c>
      <c r="H17">
        <f t="shared" si="4"/>
        <v>292</v>
      </c>
      <c r="J17" s="52" t="s">
        <v>621</v>
      </c>
      <c r="K17" s="59">
        <v>557</v>
      </c>
      <c r="L17" s="59">
        <v>1163</v>
      </c>
      <c r="M17" s="59">
        <v>9082</v>
      </c>
      <c r="N17" s="60">
        <v>10245</v>
      </c>
    </row>
    <row r="18" spans="1:14">
      <c r="A18" s="14" t="str">
        <f>'Evaluaciones de Daños'!A22</f>
        <v>JUJUTLA</v>
      </c>
      <c r="B18" s="14">
        <f t="shared" si="0"/>
        <v>107</v>
      </c>
      <c r="C18" s="46" t="str">
        <f>LEFT(VLOOKUP(A18,Codigos!$E$2:$H$263,2,FALSE),2)</f>
        <v>01</v>
      </c>
      <c r="D18" s="14" t="str">
        <f>VLOOKUP(C18,Codigos!$A$2:$B$16,2,FALSE)</f>
        <v>AHUACHAPAN</v>
      </c>
      <c r="E18" s="8">
        <f t="shared" si="1"/>
        <v>2</v>
      </c>
      <c r="F18" s="8">
        <f t="shared" si="2"/>
        <v>5</v>
      </c>
      <c r="G18" s="8">
        <f t="shared" si="3"/>
        <v>16</v>
      </c>
      <c r="H18">
        <f t="shared" si="4"/>
        <v>21</v>
      </c>
    </row>
    <row r="19" spans="1:14">
      <c r="A19" s="14" t="str">
        <f>'Evaluaciones de Daños'!A23</f>
        <v>LA LIBERTAD</v>
      </c>
      <c r="B19" s="14">
        <f t="shared" si="0"/>
        <v>509</v>
      </c>
      <c r="C19" s="46" t="str">
        <f>LEFT(VLOOKUP(A19,Codigos!$E$2:$H$263,2,FALSE),2)</f>
        <v>05</v>
      </c>
      <c r="D19" s="14" t="str">
        <f>VLOOKUP(C19,Codigos!$A$2:$B$16,2,FALSE)</f>
        <v>LA LIBERTAD</v>
      </c>
      <c r="E19" s="8">
        <f t="shared" si="1"/>
        <v>23</v>
      </c>
      <c r="F19" s="8">
        <f t="shared" si="2"/>
        <v>3</v>
      </c>
      <c r="G19" s="8">
        <f t="shared" si="3"/>
        <v>141</v>
      </c>
      <c r="H19">
        <f t="shared" si="4"/>
        <v>144</v>
      </c>
    </row>
    <row r="20" spans="1:14">
      <c r="A20" s="14" t="str">
        <f>'Evaluaciones de Daños'!A24</f>
        <v>NAHUIZALCO</v>
      </c>
      <c r="B20" s="14">
        <f t="shared" si="0"/>
        <v>308</v>
      </c>
      <c r="C20" s="46" t="str">
        <f>LEFT(VLOOKUP(A20,Codigos!$E$2:$H$263,2,FALSE),2)</f>
        <v>03</v>
      </c>
      <c r="D20" s="14" t="str">
        <f>VLOOKUP(C20,Codigos!$A$2:$B$16,2,FALSE)</f>
        <v>SONSONATE</v>
      </c>
      <c r="E20" s="8">
        <f t="shared" si="1"/>
        <v>14</v>
      </c>
      <c r="F20" s="8">
        <f t="shared" si="2"/>
        <v>1</v>
      </c>
      <c r="G20" s="8">
        <f t="shared" si="3"/>
        <v>210</v>
      </c>
      <c r="H20">
        <f t="shared" si="4"/>
        <v>211</v>
      </c>
    </row>
    <row r="21" spans="1:14">
      <c r="A21" s="14" t="str">
        <f>'Evaluaciones de Daños'!A25</f>
        <v>OZATLAN</v>
      </c>
      <c r="B21" s="14">
        <f t="shared" si="0"/>
        <v>1113</v>
      </c>
      <c r="C21" s="46" t="str">
        <f>LEFT(VLOOKUP(A21,Codigos!$E$2:$H$263,2,FALSE),2)</f>
        <v>11</v>
      </c>
      <c r="D21" s="14" t="str">
        <f>VLOOKUP(C21,Codigos!$A$2:$B$16,2,FALSE)</f>
        <v>USULUTAN</v>
      </c>
      <c r="E21" s="8">
        <f t="shared" si="1"/>
        <v>8</v>
      </c>
      <c r="F21" s="8">
        <f t="shared" si="2"/>
        <v>2</v>
      </c>
      <c r="G21" s="8">
        <f t="shared" si="3"/>
        <v>51</v>
      </c>
      <c r="H21">
        <f t="shared" si="4"/>
        <v>53</v>
      </c>
    </row>
    <row r="22" spans="1:14">
      <c r="A22" s="14" t="str">
        <f>'Evaluaciones de Daños'!A26</f>
        <v>PANCHIMALCO</v>
      </c>
      <c r="B22" s="14">
        <f t="shared" si="0"/>
        <v>610</v>
      </c>
      <c r="C22" s="46" t="str">
        <f>LEFT(VLOOKUP(A22,Codigos!$E$2:$H$263,2,FALSE),2)</f>
        <v>06</v>
      </c>
      <c r="D22" s="14" t="str">
        <f>VLOOKUP(C22,Codigos!$A$2:$B$16,2,FALSE)</f>
        <v>SAN SALVADOR</v>
      </c>
      <c r="E22" s="8">
        <f t="shared" si="1"/>
        <v>5</v>
      </c>
      <c r="F22" s="8">
        <f t="shared" si="2"/>
        <v>43</v>
      </c>
      <c r="G22" s="8">
        <f t="shared" si="3"/>
        <v>520</v>
      </c>
      <c r="H22">
        <f t="shared" si="4"/>
        <v>563</v>
      </c>
    </row>
    <row r="23" spans="1:14">
      <c r="A23" s="14" t="str">
        <f>'Evaluaciones de Daños'!A27</f>
        <v>QUEZALTEPEQUE</v>
      </c>
      <c r="B23" s="14">
        <f t="shared" si="0"/>
        <v>512</v>
      </c>
      <c r="C23" s="46" t="str">
        <f>LEFT(VLOOKUP(A23,Codigos!$E$2:$H$263,2,FALSE),2)</f>
        <v>05</v>
      </c>
      <c r="D23" s="14" t="str">
        <f>VLOOKUP(C23,Codigos!$A$2:$B$16,2,FALSE)</f>
        <v>LA LIBERTAD</v>
      </c>
      <c r="E23" s="8">
        <f t="shared" si="1"/>
        <v>3</v>
      </c>
      <c r="F23" s="8">
        <f t="shared" si="2"/>
        <v>0</v>
      </c>
      <c r="G23" s="8">
        <f t="shared" si="3"/>
        <v>34</v>
      </c>
      <c r="H23">
        <f t="shared" si="4"/>
        <v>34</v>
      </c>
    </row>
    <row r="24" spans="1:14">
      <c r="A24" s="14" t="str">
        <f>'Evaluaciones de Daños'!A28</f>
        <v>SAN DIONISIO</v>
      </c>
      <c r="B24" s="14">
        <f t="shared" si="0"/>
        <v>1117</v>
      </c>
      <c r="C24" s="46" t="str">
        <f>LEFT(VLOOKUP(A24,Codigos!$E$2:$H$263,2,FALSE),2)</f>
        <v>11</v>
      </c>
      <c r="D24" s="14" t="str">
        <f>VLOOKUP(C24,Codigos!$A$2:$B$16,2,FALSE)</f>
        <v>USULUTAN</v>
      </c>
      <c r="E24" s="8">
        <f t="shared" si="1"/>
        <v>4</v>
      </c>
      <c r="F24" s="8">
        <f t="shared" si="2"/>
        <v>0</v>
      </c>
      <c r="G24" s="8">
        <f t="shared" si="3"/>
        <v>242</v>
      </c>
      <c r="H24">
        <f t="shared" si="4"/>
        <v>242</v>
      </c>
    </row>
    <row r="25" spans="1:14">
      <c r="A25" s="14" t="str">
        <f>'Evaluaciones de Daños'!A29</f>
        <v>SAN FERNANDO</v>
      </c>
      <c r="B25" s="14">
        <f t="shared" si="0"/>
        <v>422</v>
      </c>
      <c r="C25" s="46" t="str">
        <f>LEFT(VLOOKUP(A25,Codigos!$E$2:$H$263,2,FALSE),2)</f>
        <v>04</v>
      </c>
      <c r="D25" s="14" t="str">
        <f>VLOOKUP(C25,Codigos!$A$2:$B$16,2,FALSE)</f>
        <v>CHALATENANGO</v>
      </c>
      <c r="E25" s="8">
        <f t="shared" si="1"/>
        <v>4</v>
      </c>
      <c r="F25" s="8">
        <f t="shared" si="2"/>
        <v>0</v>
      </c>
      <c r="G25" s="8">
        <f t="shared" si="3"/>
        <v>1</v>
      </c>
      <c r="H25">
        <f t="shared" si="4"/>
        <v>1</v>
      </c>
    </row>
    <row r="26" spans="1:14">
      <c r="A26" s="14" t="str">
        <f>'Evaluaciones de Daños'!A30</f>
        <v>SAN FRANCISCO MENENDEZ</v>
      </c>
      <c r="B26" s="14">
        <f t="shared" si="0"/>
        <v>108</v>
      </c>
      <c r="C26" s="46" t="str">
        <f>LEFT(VLOOKUP(A26,Codigos!$E$2:$H$263,2,FALSE),2)</f>
        <v>01</v>
      </c>
      <c r="D26" s="14" t="str">
        <f>VLOOKUP(C26,Codigos!$A$2:$B$16,2,FALSE)</f>
        <v>AHUACHAPAN</v>
      </c>
      <c r="E26" s="8">
        <f t="shared" si="1"/>
        <v>29</v>
      </c>
      <c r="F26" s="8">
        <f t="shared" si="2"/>
        <v>57</v>
      </c>
      <c r="G26" s="8">
        <f t="shared" si="3"/>
        <v>511</v>
      </c>
      <c r="H26">
        <f t="shared" si="4"/>
        <v>568</v>
      </c>
    </row>
    <row r="27" spans="1:14">
      <c r="A27" s="14" t="str">
        <f>'Evaluaciones de Daños'!A31</f>
        <v>SAN JUAN NONUALCO</v>
      </c>
      <c r="B27" s="14">
        <f t="shared" si="0"/>
        <v>810</v>
      </c>
      <c r="C27" s="46" t="str">
        <f>LEFT(VLOOKUP(A27,Codigos!$E$2:$H$263,2,FALSE),2)</f>
        <v>08</v>
      </c>
      <c r="D27" s="14" t="str">
        <f>VLOOKUP(C27,Codigos!$A$2:$B$16,2,FALSE)</f>
        <v>LA PAZ</v>
      </c>
      <c r="E27" s="8">
        <f t="shared" si="1"/>
        <v>1</v>
      </c>
      <c r="F27" s="8">
        <f t="shared" si="2"/>
        <v>0</v>
      </c>
      <c r="G27" s="8">
        <f t="shared" si="3"/>
        <v>28</v>
      </c>
      <c r="H27">
        <f t="shared" si="4"/>
        <v>28</v>
      </c>
    </row>
    <row r="28" spans="1:14">
      <c r="A28" s="14" t="str">
        <f>'Evaluaciones de Daños'!A32</f>
        <v>SAN JUAN OPICO</v>
      </c>
      <c r="B28" s="14">
        <f t="shared" si="0"/>
        <v>515</v>
      </c>
      <c r="C28" s="46" t="str">
        <f>LEFT(VLOOKUP(A28,Codigos!$E$2:$H$263,2,FALSE),2)</f>
        <v>05</v>
      </c>
      <c r="D28" s="14" t="str">
        <f>VLOOKUP(C28,Codigos!$A$2:$B$16,2,FALSE)</f>
        <v>LA LIBERTAD</v>
      </c>
      <c r="E28" s="8">
        <f t="shared" si="1"/>
        <v>1</v>
      </c>
      <c r="F28" s="8">
        <f t="shared" si="2"/>
        <v>3</v>
      </c>
      <c r="G28" s="8">
        <f t="shared" si="3"/>
        <v>2</v>
      </c>
      <c r="H28">
        <f t="shared" si="4"/>
        <v>5</v>
      </c>
    </row>
    <row r="29" spans="1:14">
      <c r="A29" s="14" t="str">
        <f>'Evaluaciones de Daños'!A33</f>
        <v>SAN JULIAN</v>
      </c>
      <c r="B29" s="14">
        <f t="shared" si="0"/>
        <v>312</v>
      </c>
      <c r="C29" s="46" t="str">
        <f>LEFT(VLOOKUP(A29,Codigos!$E$2:$H$263,2,FALSE),2)</f>
        <v>03</v>
      </c>
      <c r="D29" s="14" t="str">
        <f>VLOOKUP(C29,Codigos!$A$2:$B$16,2,FALSE)</f>
        <v>SONSONATE</v>
      </c>
      <c r="E29" s="8">
        <f t="shared" si="1"/>
        <v>27</v>
      </c>
      <c r="F29" s="8">
        <f t="shared" si="2"/>
        <v>189</v>
      </c>
      <c r="G29" s="8">
        <f t="shared" si="3"/>
        <v>675</v>
      </c>
      <c r="H29">
        <f t="shared" si="4"/>
        <v>864</v>
      </c>
    </row>
    <row r="30" spans="1:14">
      <c r="A30" s="14" t="str">
        <f>'Evaluaciones de Daños'!A34</f>
        <v>SAN LUIS LA HERRADURA</v>
      </c>
      <c r="B30" s="14">
        <f t="shared" si="0"/>
        <v>822</v>
      </c>
      <c r="C30" s="46" t="str">
        <f>LEFT(VLOOKUP(A30,Codigos!$E$2:$H$263,2,FALSE),2)</f>
        <v>08</v>
      </c>
      <c r="D30" s="14" t="str">
        <f>VLOOKUP(C30,Codigos!$A$2:$B$16,2,FALSE)</f>
        <v>LA PAZ</v>
      </c>
      <c r="E30" s="8">
        <f t="shared" si="1"/>
        <v>5</v>
      </c>
      <c r="F30" s="8">
        <f t="shared" si="2"/>
        <v>8</v>
      </c>
      <c r="G30" s="8">
        <f t="shared" si="3"/>
        <v>24</v>
      </c>
      <c r="H30">
        <f t="shared" si="4"/>
        <v>32</v>
      </c>
    </row>
    <row r="31" spans="1:14">
      <c r="A31" s="14" t="str">
        <f>'Evaluaciones de Daños'!A35</f>
        <v>SAN MIGUEL</v>
      </c>
      <c r="B31" s="14">
        <f t="shared" si="0"/>
        <v>1217</v>
      </c>
      <c r="C31" s="46" t="str">
        <f>LEFT(VLOOKUP(A31,Codigos!$E$2:$H$263,2,FALSE),2)</f>
        <v>12</v>
      </c>
      <c r="D31" s="14" t="str">
        <f>VLOOKUP(C31,Codigos!$A$2:$B$16,2,FALSE)</f>
        <v>SAN MIGUEL</v>
      </c>
      <c r="E31" s="8">
        <f t="shared" si="1"/>
        <v>1</v>
      </c>
      <c r="F31" s="8">
        <f t="shared" si="2"/>
        <v>0</v>
      </c>
      <c r="G31" s="8">
        <f t="shared" si="3"/>
        <v>0</v>
      </c>
      <c r="H31">
        <f t="shared" si="4"/>
        <v>0</v>
      </c>
    </row>
    <row r="32" spans="1:14">
      <c r="A32" s="14" t="str">
        <f>'Evaluaciones de Daños'!A36</f>
        <v>SAN VICENTE</v>
      </c>
      <c r="B32" s="14">
        <f t="shared" si="0"/>
        <v>1010</v>
      </c>
      <c r="C32" s="46" t="str">
        <f>LEFT(VLOOKUP(A32,Codigos!$E$2:$H$263,2,FALSE),2)</f>
        <v>10</v>
      </c>
      <c r="D32" s="14" t="str">
        <f>VLOOKUP(C32,Codigos!$A$2:$B$16,2,FALSE)</f>
        <v>SAN VICENTE</v>
      </c>
      <c r="E32" s="8">
        <f t="shared" si="1"/>
        <v>8</v>
      </c>
      <c r="F32" s="8">
        <f t="shared" si="2"/>
        <v>0</v>
      </c>
      <c r="G32" s="8">
        <f t="shared" si="3"/>
        <v>5</v>
      </c>
      <c r="H32">
        <f t="shared" si="4"/>
        <v>5</v>
      </c>
    </row>
    <row r="33" spans="1:10">
      <c r="A33" s="14" t="str">
        <f>'Evaluaciones de Daños'!A37</f>
        <v>SANTIAGO NONUALCO</v>
      </c>
      <c r="B33" s="14">
        <f t="shared" si="0"/>
        <v>819</v>
      </c>
      <c r="C33" s="46" t="str">
        <f>LEFT(VLOOKUP(A33,Codigos!$E$2:$H$263,2,FALSE),2)</f>
        <v>08</v>
      </c>
      <c r="D33" s="14" t="str">
        <f>VLOOKUP(C33,Codigos!$A$2:$B$16,2,FALSE)</f>
        <v>LA PAZ</v>
      </c>
      <c r="E33" s="8">
        <f t="shared" si="1"/>
        <v>1</v>
      </c>
      <c r="F33" s="8">
        <f t="shared" si="2"/>
        <v>0</v>
      </c>
      <c r="G33" s="8">
        <f t="shared" si="3"/>
        <v>4</v>
      </c>
      <c r="H33">
        <f t="shared" si="4"/>
        <v>4</v>
      </c>
    </row>
    <row r="34" spans="1:10">
      <c r="A34" s="14" t="str">
        <f>'Evaluaciones de Daños'!A38</f>
        <v>SANTIAGO TEXACUANGOS</v>
      </c>
      <c r="B34" s="14">
        <f t="shared" ref="B34:B65" si="5">VLOOKUP(A34,MUNICIPALIDADCOD,3,FALSE)</f>
        <v>615</v>
      </c>
      <c r="C34" s="46" t="str">
        <f>LEFT(VLOOKUP(A34,Codigos!$E$2:$H$263,2,FALSE),2)</f>
        <v>06</v>
      </c>
      <c r="D34" s="14" t="str">
        <f>VLOOKUP(C34,Codigos!$A$2:$B$16,2,FALSE)</f>
        <v>SAN SALVADOR</v>
      </c>
      <c r="E34" s="8">
        <f t="shared" ref="E34:E65" si="6">VLOOKUP($A34,Evaluacion,2,FALSE)</f>
        <v>5</v>
      </c>
      <c r="F34" s="8">
        <f t="shared" ref="F34:F65" si="7">VLOOKUP($A34,Evaluacion,3,FALSE)</f>
        <v>1</v>
      </c>
      <c r="G34" s="8">
        <f t="shared" ref="G34:G65" si="8">VLOOKUP($A34,Evaluacion,4,FALSE)</f>
        <v>5</v>
      </c>
      <c r="H34">
        <f t="shared" ref="H34:H65" si="9">VLOOKUP($A34,Evaluacion,5,FALSE)</f>
        <v>6</v>
      </c>
    </row>
    <row r="35" spans="1:10">
      <c r="A35" s="14" t="str">
        <f>'Evaluaciones de Daños'!A39</f>
        <v>SANTO TOMAS</v>
      </c>
      <c r="B35" s="14">
        <f t="shared" si="5"/>
        <v>616</v>
      </c>
      <c r="C35" s="46" t="str">
        <f>LEFT(VLOOKUP(A35,Codigos!$E$2:$H$263,2,FALSE),2)</f>
        <v>06</v>
      </c>
      <c r="D35" s="14" t="str">
        <f>VLOOKUP(C35,Codigos!$A$2:$B$16,2,FALSE)</f>
        <v>SAN SALVADOR</v>
      </c>
      <c r="E35" s="8">
        <f t="shared" si="6"/>
        <v>1</v>
      </c>
      <c r="F35" s="8">
        <f t="shared" si="7"/>
        <v>10</v>
      </c>
      <c r="G35" s="8">
        <f t="shared" si="8"/>
        <v>0</v>
      </c>
      <c r="H35">
        <f t="shared" si="9"/>
        <v>10</v>
      </c>
    </row>
    <row r="36" spans="1:10">
      <c r="A36" s="14" t="str">
        <f>'Evaluaciones de Daños'!A40</f>
        <v>SENSUNTEPEQUE</v>
      </c>
      <c r="B36" s="14">
        <f t="shared" si="5"/>
        <v>906</v>
      </c>
      <c r="C36" s="46" t="str">
        <f>LEFT(VLOOKUP(A36,Codigos!$E$2:$H$263,2,FALSE),2)</f>
        <v>09</v>
      </c>
      <c r="D36" s="14" t="str">
        <f>VLOOKUP(C36,Codigos!$A$2:$B$16,2,FALSE)</f>
        <v>CABAÑAS</v>
      </c>
      <c r="E36" s="8">
        <f t="shared" si="6"/>
        <v>7</v>
      </c>
      <c r="F36" s="8">
        <f t="shared" si="7"/>
        <v>8</v>
      </c>
      <c r="G36" s="8">
        <f t="shared" si="8"/>
        <v>35</v>
      </c>
      <c r="H36">
        <f t="shared" si="9"/>
        <v>43</v>
      </c>
    </row>
    <row r="37" spans="1:10">
      <c r="A37" s="14" t="str">
        <f>'Evaluaciones de Daños'!A41</f>
        <v>TAMANIQUE</v>
      </c>
      <c r="B37" s="14">
        <f t="shared" si="5"/>
        <v>518</v>
      </c>
      <c r="C37" s="46" t="str">
        <f>LEFT(VLOOKUP(A37,Codigos!$E$2:$H$263,2,FALSE),2)</f>
        <v>05</v>
      </c>
      <c r="D37" s="14" t="str">
        <f>VLOOKUP(C37,Codigos!$A$2:$B$16,2,FALSE)</f>
        <v>LA LIBERTAD</v>
      </c>
      <c r="E37" s="8">
        <f t="shared" si="6"/>
        <v>5</v>
      </c>
      <c r="F37" s="8">
        <f t="shared" si="7"/>
        <v>0</v>
      </c>
      <c r="G37" s="8">
        <f t="shared" si="8"/>
        <v>186</v>
      </c>
      <c r="H37">
        <f t="shared" si="9"/>
        <v>186</v>
      </c>
    </row>
    <row r="38" spans="1:10">
      <c r="A38" s="14" t="str">
        <f>'Evaluaciones de Daños'!A42</f>
        <v>TECOLUCA</v>
      </c>
      <c r="B38" s="14">
        <f t="shared" si="5"/>
        <v>1011</v>
      </c>
      <c r="C38" s="46" t="str">
        <f>LEFT(VLOOKUP(A38,Codigos!$E$2:$H$263,2,FALSE),2)</f>
        <v>10</v>
      </c>
      <c r="D38" s="14" t="str">
        <f>VLOOKUP(C38,Codigos!$A$2:$B$16,2,FALSE)</f>
        <v>SAN VICENTE</v>
      </c>
      <c r="E38" s="8">
        <f t="shared" si="6"/>
        <v>11</v>
      </c>
      <c r="F38" s="8">
        <f t="shared" si="7"/>
        <v>0</v>
      </c>
      <c r="G38" s="8">
        <f t="shared" si="8"/>
        <v>137</v>
      </c>
      <c r="H38">
        <f t="shared" si="9"/>
        <v>137</v>
      </c>
    </row>
    <row r="39" spans="1:10">
      <c r="A39" s="14" t="str">
        <f>'Evaluaciones de Daños'!A43</f>
        <v>TEJUTLA</v>
      </c>
      <c r="B39" s="14">
        <f t="shared" si="5"/>
        <v>433</v>
      </c>
      <c r="C39" s="46" t="str">
        <f>LEFT(VLOOKUP(A39,Codigos!$E$2:$H$263,2,FALSE),2)</f>
        <v>04</v>
      </c>
      <c r="D39" s="14" t="str">
        <f>VLOOKUP(C39,Codigos!$A$2:$B$16,2,FALSE)</f>
        <v>CHALATENANGO</v>
      </c>
      <c r="E39" s="8">
        <f t="shared" si="6"/>
        <v>2</v>
      </c>
      <c r="F39" s="8">
        <f t="shared" si="7"/>
        <v>4</v>
      </c>
      <c r="G39" s="8">
        <f t="shared" si="8"/>
        <v>16</v>
      </c>
      <c r="H39">
        <f t="shared" si="9"/>
        <v>20</v>
      </c>
    </row>
    <row r="40" spans="1:10">
      <c r="A40" s="14" t="str">
        <f>'Evaluaciones de Daños'!A44</f>
        <v>TEOTEPEQUE</v>
      </c>
      <c r="B40" s="14">
        <f t="shared" si="5"/>
        <v>520</v>
      </c>
      <c r="C40" s="46" t="str">
        <f>LEFT(VLOOKUP(A40,Codigos!$E$2:$H$263,2,FALSE),2)</f>
        <v>05</v>
      </c>
      <c r="D40" s="14" t="str">
        <f>VLOOKUP(C40,Codigos!$A$2:$B$16,2,FALSE)</f>
        <v>LA LIBERTAD</v>
      </c>
      <c r="E40" s="8">
        <f t="shared" si="6"/>
        <v>3</v>
      </c>
      <c r="F40" s="8">
        <f t="shared" si="7"/>
        <v>0</v>
      </c>
      <c r="G40" s="8">
        <f t="shared" si="8"/>
        <v>97</v>
      </c>
      <c r="H40">
        <f t="shared" si="9"/>
        <v>97</v>
      </c>
    </row>
    <row r="41" spans="1:10">
      <c r="A41" s="14" t="str">
        <f>'Evaluaciones de Daños'!A45</f>
        <v>USULUTAN</v>
      </c>
      <c r="B41" s="14">
        <f t="shared" si="5"/>
        <v>1123</v>
      </c>
      <c r="C41" s="46" t="str">
        <f>LEFT(VLOOKUP(A41,Codigos!$E$2:$H$263,2,FALSE),2)</f>
        <v>11</v>
      </c>
      <c r="D41" s="14" t="str">
        <f>VLOOKUP(C41,Codigos!$A$2:$B$16,2,FALSE)</f>
        <v>USULUTAN</v>
      </c>
      <c r="E41" s="8">
        <f t="shared" si="6"/>
        <v>21</v>
      </c>
      <c r="F41" s="8">
        <f t="shared" si="7"/>
        <v>29</v>
      </c>
      <c r="G41" s="8">
        <f t="shared" si="8"/>
        <v>526</v>
      </c>
      <c r="H41">
        <f t="shared" si="9"/>
        <v>555</v>
      </c>
    </row>
    <row r="42" spans="1:10">
      <c r="A42" s="14" t="str">
        <f>'Evaluaciones de Daños'!A46</f>
        <v>ZACATECOLUCA</v>
      </c>
      <c r="B42" s="14">
        <f t="shared" si="5"/>
        <v>821</v>
      </c>
      <c r="C42" s="46" t="str">
        <f>LEFT(VLOOKUP(A42,Codigos!$E$2:$H$263,2,FALSE),2)</f>
        <v>08</v>
      </c>
      <c r="D42" s="14" t="str">
        <f>VLOOKUP(C42,Codigos!$A$2:$B$16,2,FALSE)</f>
        <v>LA PAZ</v>
      </c>
      <c r="E42" s="8">
        <f t="shared" si="6"/>
        <v>15</v>
      </c>
      <c r="F42" s="8">
        <f t="shared" si="7"/>
        <v>43</v>
      </c>
      <c r="G42" s="8">
        <f t="shared" si="8"/>
        <v>488</v>
      </c>
      <c r="H42">
        <f t="shared" si="9"/>
        <v>531</v>
      </c>
    </row>
    <row r="43" spans="1:10">
      <c r="A43" s="19" t="str">
        <f>'Evaluaciones de Daños'!A47</f>
        <v>ACAJUTLA</v>
      </c>
      <c r="B43" s="14">
        <f t="shared" si="5"/>
        <v>301</v>
      </c>
      <c r="C43" s="46" t="str">
        <f>LEFT(VLOOKUP(A43,Codigos!$E$2:$H$263,2,FALSE),2)</f>
        <v>03</v>
      </c>
      <c r="D43" s="14" t="str">
        <f>VLOOKUP(C43,Codigos!$A$2:$B$16,2,FALSE)</f>
        <v>SONSONATE</v>
      </c>
      <c r="E43" s="20">
        <f t="shared" si="6"/>
        <v>8</v>
      </c>
      <c r="F43" s="20">
        <f t="shared" si="7"/>
        <v>6</v>
      </c>
      <c r="G43" s="20">
        <f t="shared" si="8"/>
        <v>481</v>
      </c>
      <c r="H43">
        <f t="shared" si="9"/>
        <v>487</v>
      </c>
      <c r="J43" s="28"/>
    </row>
    <row r="44" spans="1:10">
      <c r="A44" s="19" t="str">
        <f>'Evaluaciones de Daños'!A48</f>
        <v>AHUACHAPAN</v>
      </c>
      <c r="B44" s="14">
        <f t="shared" si="5"/>
        <v>101</v>
      </c>
      <c r="C44" s="46" t="str">
        <f>LEFT(VLOOKUP(A44,Codigos!$E$2:$H$263,2,FALSE),2)</f>
        <v>01</v>
      </c>
      <c r="D44" s="14" t="str">
        <f>VLOOKUP(C44,Codigos!$A$2:$B$16,2,FALSE)</f>
        <v>AHUACHAPAN</v>
      </c>
      <c r="E44" s="20">
        <f t="shared" si="6"/>
        <v>3</v>
      </c>
      <c r="F44" s="20">
        <f t="shared" si="7"/>
        <v>6</v>
      </c>
      <c r="G44" s="20">
        <f t="shared" si="8"/>
        <v>30</v>
      </c>
      <c r="H44">
        <f t="shared" si="9"/>
        <v>36</v>
      </c>
      <c r="J44" s="28"/>
    </row>
    <row r="45" spans="1:10">
      <c r="A45" s="19" t="str">
        <f>'Evaluaciones de Daños'!A49</f>
        <v>APANECA</v>
      </c>
      <c r="B45" s="14">
        <f t="shared" si="5"/>
        <v>102</v>
      </c>
      <c r="C45" s="46" t="str">
        <f>LEFT(VLOOKUP(A45,Codigos!$E$2:$H$263,2,FALSE),2)</f>
        <v>01</v>
      </c>
      <c r="D45" s="14" t="str">
        <f>VLOOKUP(C45,Codigos!$A$2:$B$16,2,FALSE)</f>
        <v>AHUACHAPAN</v>
      </c>
      <c r="E45" s="20">
        <f t="shared" si="6"/>
        <v>1</v>
      </c>
      <c r="F45" s="20">
        <f t="shared" si="7"/>
        <v>0</v>
      </c>
      <c r="G45" s="20">
        <f t="shared" si="8"/>
        <v>4</v>
      </c>
      <c r="H45">
        <f t="shared" si="9"/>
        <v>4</v>
      </c>
    </row>
    <row r="46" spans="1:10">
      <c r="A46" s="19" t="str">
        <f>'Evaluaciones de Daños'!A50</f>
        <v>APOPA</v>
      </c>
      <c r="B46" s="14">
        <f t="shared" si="5"/>
        <v>602</v>
      </c>
      <c r="C46" s="46" t="str">
        <f>LEFT(VLOOKUP(A46,Codigos!$E$2:$H$263,2,FALSE),2)</f>
        <v>06</v>
      </c>
      <c r="D46" s="14" t="str">
        <f>VLOOKUP(C46,Codigos!$A$2:$B$16,2,FALSE)</f>
        <v>SAN SALVADOR</v>
      </c>
      <c r="E46" s="20">
        <f t="shared" si="6"/>
        <v>3</v>
      </c>
      <c r="F46" s="20">
        <f t="shared" si="7"/>
        <v>0</v>
      </c>
      <c r="G46" s="20">
        <f t="shared" si="8"/>
        <v>4</v>
      </c>
      <c r="H46">
        <f t="shared" si="9"/>
        <v>4</v>
      </c>
    </row>
    <row r="47" spans="1:10">
      <c r="A47" s="19" t="str">
        <f>'Evaluaciones de Daños'!A51</f>
        <v>AYUTUXTEPEQUE</v>
      </c>
      <c r="B47" s="14">
        <f t="shared" si="5"/>
        <v>603</v>
      </c>
      <c r="C47" s="46" t="str">
        <f>LEFT(VLOOKUP(A47,Codigos!$E$2:$H$263,2,FALSE),2)</f>
        <v>06</v>
      </c>
      <c r="D47" s="14" t="str">
        <f>VLOOKUP(C47,Codigos!$A$2:$B$16,2,FALSE)</f>
        <v>SAN SALVADOR</v>
      </c>
      <c r="E47" s="20">
        <f t="shared" si="6"/>
        <v>2</v>
      </c>
      <c r="F47" s="20">
        <f t="shared" si="7"/>
        <v>1</v>
      </c>
      <c r="G47" s="20">
        <f t="shared" si="8"/>
        <v>6</v>
      </c>
      <c r="H47">
        <f t="shared" si="9"/>
        <v>7</v>
      </c>
      <c r="J47" s="28"/>
    </row>
    <row r="48" spans="1:10">
      <c r="A48" s="19" t="str">
        <f>'Evaluaciones de Daños'!A52</f>
        <v>CACAOPERA</v>
      </c>
      <c r="B48" s="14">
        <f t="shared" si="5"/>
        <v>1302</v>
      </c>
      <c r="C48" s="46" t="str">
        <f>LEFT(VLOOKUP(A48,Codigos!$E$2:$H$263,2,FALSE),2)</f>
        <v>13</v>
      </c>
      <c r="D48" s="14" t="str">
        <f>VLOOKUP(C48,Codigos!$A$2:$B$16,2,FALSE)</f>
        <v>MORAZAN</v>
      </c>
      <c r="E48" s="20">
        <f t="shared" si="6"/>
        <v>1</v>
      </c>
      <c r="F48" s="20">
        <f t="shared" si="7"/>
        <v>0</v>
      </c>
      <c r="G48" s="20">
        <f t="shared" si="8"/>
        <v>33</v>
      </c>
      <c r="H48">
        <f t="shared" si="9"/>
        <v>33</v>
      </c>
    </row>
    <row r="49" spans="1:10">
      <c r="A49" s="19" t="str">
        <f>'Evaluaciones de Daños'!A53</f>
        <v>CALIFORNIA</v>
      </c>
      <c r="B49" s="14">
        <f t="shared" si="5"/>
        <v>1103</v>
      </c>
      <c r="C49" s="46" t="str">
        <f>LEFT(VLOOKUP(A49,Codigos!$E$2:$H$263,2,FALSE),2)</f>
        <v>11</v>
      </c>
      <c r="D49" s="14" t="str">
        <f>VLOOKUP(C49,Codigos!$A$2:$B$16,2,FALSE)</f>
        <v>USULUTAN</v>
      </c>
      <c r="E49" s="20">
        <f t="shared" si="6"/>
        <v>1</v>
      </c>
      <c r="F49" s="20">
        <f t="shared" si="7"/>
        <v>0</v>
      </c>
      <c r="G49" s="20">
        <f t="shared" si="8"/>
        <v>1</v>
      </c>
      <c r="H49">
        <f t="shared" si="9"/>
        <v>1</v>
      </c>
    </row>
    <row r="50" spans="1:10">
      <c r="A50" s="19" t="str">
        <f>'Evaluaciones de Daños'!A54</f>
        <v>CAROLINA</v>
      </c>
      <c r="B50" s="14">
        <f t="shared" si="5"/>
        <v>1201</v>
      </c>
      <c r="C50" s="46" t="str">
        <f>LEFT(VLOOKUP(A50,Codigos!$E$2:$H$263,2,FALSE),2)</f>
        <v>12</v>
      </c>
      <c r="D50" s="14" t="str">
        <f>VLOOKUP(C50,Codigos!$A$2:$B$16,2,FALSE)</f>
        <v>SAN MIGUEL</v>
      </c>
      <c r="E50" s="20">
        <f t="shared" si="6"/>
        <v>1</v>
      </c>
      <c r="F50" s="20">
        <f t="shared" si="7"/>
        <v>0</v>
      </c>
      <c r="G50" s="20">
        <f t="shared" si="8"/>
        <v>5</v>
      </c>
      <c r="H50">
        <f t="shared" si="9"/>
        <v>5</v>
      </c>
    </row>
    <row r="51" spans="1:10">
      <c r="A51" s="19" t="str">
        <f>'Evaluaciones de Daños'!A55</f>
        <v>CHALCHUAPA</v>
      </c>
      <c r="B51" s="14">
        <f t="shared" si="5"/>
        <v>203</v>
      </c>
      <c r="C51" s="46" t="str">
        <f>LEFT(VLOOKUP(A51,Codigos!$E$2:$H$263,2,FALSE),2)</f>
        <v>02</v>
      </c>
      <c r="D51" s="14" t="str">
        <f>VLOOKUP(C51,Codigos!$A$2:$B$16,2,FALSE)</f>
        <v>SANTA ANA</v>
      </c>
      <c r="E51" s="20">
        <f t="shared" si="6"/>
        <v>5</v>
      </c>
      <c r="F51" s="20">
        <f t="shared" si="7"/>
        <v>11</v>
      </c>
      <c r="G51" s="20">
        <f t="shared" si="8"/>
        <v>89</v>
      </c>
      <c r="H51">
        <f t="shared" si="9"/>
        <v>100</v>
      </c>
      <c r="J51" s="28"/>
    </row>
    <row r="52" spans="1:10">
      <c r="A52" s="19" t="str">
        <f>'Evaluaciones de Daños'!A56</f>
        <v>CIUDAD BARRIOS</v>
      </c>
      <c r="B52" s="14">
        <f t="shared" si="5"/>
        <v>1202</v>
      </c>
      <c r="C52" s="46" t="str">
        <f>LEFT(VLOOKUP(A52,Codigos!$E$2:$H$263,2,FALSE),2)</f>
        <v>12</v>
      </c>
      <c r="D52" s="14" t="str">
        <f>VLOOKUP(C52,Codigos!$A$2:$B$16,2,FALSE)</f>
        <v>SAN MIGUEL</v>
      </c>
      <c r="E52" s="20">
        <f t="shared" si="6"/>
        <v>2</v>
      </c>
      <c r="F52" s="20">
        <f t="shared" si="7"/>
        <v>7</v>
      </c>
      <c r="G52" s="20">
        <f t="shared" si="8"/>
        <v>2</v>
      </c>
      <c r="H52">
        <f t="shared" si="9"/>
        <v>9</v>
      </c>
      <c r="J52" s="28"/>
    </row>
    <row r="53" spans="1:10">
      <c r="A53" s="19" t="str">
        <f>'Evaluaciones de Daños'!A57</f>
        <v>CIUDAD DELGADO</v>
      </c>
      <c r="B53" s="14">
        <f t="shared" si="5"/>
        <v>619</v>
      </c>
      <c r="C53" s="46" t="str">
        <f>LEFT(VLOOKUP(A53,Codigos!$E$2:$H$263,2,FALSE),2)</f>
        <v>06</v>
      </c>
      <c r="D53" s="14" t="str">
        <f>VLOOKUP(C53,Codigos!$A$2:$B$16,2,FALSE)</f>
        <v>SAN SALVADOR</v>
      </c>
      <c r="E53" s="20">
        <f t="shared" si="6"/>
        <v>4</v>
      </c>
      <c r="F53" s="20">
        <f t="shared" si="7"/>
        <v>0</v>
      </c>
      <c r="G53" s="20">
        <f t="shared" si="8"/>
        <v>30</v>
      </c>
      <c r="H53">
        <f t="shared" si="9"/>
        <v>30</v>
      </c>
      <c r="J53" s="28"/>
    </row>
    <row r="54" spans="1:10">
      <c r="A54" s="19" t="str">
        <f>'Evaluaciones de Daños'!A58</f>
        <v>COATEPEQUE</v>
      </c>
      <c r="B54" s="14">
        <f t="shared" si="5"/>
        <v>202</v>
      </c>
      <c r="C54" s="46" t="str">
        <f>LEFT(VLOOKUP(A54,Codigos!$E$2:$H$263,2,FALSE),2)</f>
        <v>02</v>
      </c>
      <c r="D54" s="14" t="str">
        <f>VLOOKUP(C54,Codigos!$A$2:$B$16,2,FALSE)</f>
        <v>SANTA ANA</v>
      </c>
      <c r="E54" s="20">
        <f t="shared" si="6"/>
        <v>5</v>
      </c>
      <c r="F54" s="20">
        <f t="shared" si="7"/>
        <v>22</v>
      </c>
      <c r="G54" s="20">
        <f t="shared" si="8"/>
        <v>122</v>
      </c>
      <c r="H54">
        <f t="shared" si="9"/>
        <v>144</v>
      </c>
    </row>
    <row r="55" spans="1:10">
      <c r="A55" s="19" t="str">
        <f>'Evaluaciones de Daños'!A59</f>
        <v>CONCHAGUA</v>
      </c>
      <c r="B55" s="14">
        <f t="shared" si="5"/>
        <v>1404</v>
      </c>
      <c r="C55" s="46" t="str">
        <f>LEFT(VLOOKUP(A55,Codigos!$E$2:$H$263,2,FALSE),2)</f>
        <v>14</v>
      </c>
      <c r="D55" s="14" t="str">
        <f>VLOOKUP(C55,Codigos!$A$2:$B$16,2,FALSE)</f>
        <v>LA UNION</v>
      </c>
      <c r="E55" s="20">
        <f t="shared" si="6"/>
        <v>1</v>
      </c>
      <c r="F55" s="20">
        <f t="shared" si="7"/>
        <v>0</v>
      </c>
      <c r="G55" s="20">
        <f t="shared" si="8"/>
        <v>1</v>
      </c>
      <c r="H55">
        <f t="shared" si="9"/>
        <v>1</v>
      </c>
    </row>
    <row r="56" spans="1:10">
      <c r="A56" s="19" t="str">
        <f>'Evaluaciones de Daños'!A60</f>
        <v>CUISNAHUAT</v>
      </c>
      <c r="B56" s="14">
        <f t="shared" si="5"/>
        <v>304</v>
      </c>
      <c r="C56" s="46" t="str">
        <f>LEFT(VLOOKUP(A56,Codigos!$E$2:$H$263,2,FALSE),2)</f>
        <v>03</v>
      </c>
      <c r="D56" s="14" t="str">
        <f>VLOOKUP(C56,Codigos!$A$2:$B$16,2,FALSE)</f>
        <v>SONSONATE</v>
      </c>
      <c r="E56" s="20">
        <f t="shared" si="6"/>
        <v>1</v>
      </c>
      <c r="F56" s="20">
        <f t="shared" si="7"/>
        <v>3</v>
      </c>
      <c r="G56" s="20">
        <f t="shared" si="8"/>
        <v>3</v>
      </c>
      <c r="H56">
        <f t="shared" si="9"/>
        <v>6</v>
      </c>
    </row>
    <row r="57" spans="1:10">
      <c r="A57" s="19" t="str">
        <f>'Evaluaciones de Daños'!A61</f>
        <v>EL CONGO</v>
      </c>
      <c r="B57" s="14">
        <f t="shared" si="5"/>
        <v>204</v>
      </c>
      <c r="C57" s="46" t="str">
        <f>LEFT(VLOOKUP(A57,Codigos!$E$2:$H$263,2,FALSE),2)</f>
        <v>02</v>
      </c>
      <c r="D57" s="14" t="str">
        <f>VLOOKUP(C57,Codigos!$A$2:$B$16,2,FALSE)</f>
        <v>SANTA ANA</v>
      </c>
      <c r="E57" s="20">
        <f t="shared" si="6"/>
        <v>1</v>
      </c>
      <c r="F57" s="20">
        <f t="shared" si="7"/>
        <v>3</v>
      </c>
      <c r="G57" s="20">
        <f t="shared" si="8"/>
        <v>0</v>
      </c>
      <c r="H57">
        <f t="shared" si="9"/>
        <v>3</v>
      </c>
    </row>
    <row r="58" spans="1:10">
      <c r="A58" s="19" t="str">
        <f>'Evaluaciones de Daños'!A62</f>
        <v>EL DIVISADERO</v>
      </c>
      <c r="B58" s="14">
        <f t="shared" si="5"/>
        <v>1306</v>
      </c>
      <c r="C58" s="46" t="str">
        <f>LEFT(VLOOKUP(A58,Codigos!$E$2:$H$263,2,FALSE),2)</f>
        <v>13</v>
      </c>
      <c r="D58" s="14" t="str">
        <f>VLOOKUP(C58,Codigos!$A$2:$B$16,2,FALSE)</f>
        <v>MORAZAN</v>
      </c>
      <c r="E58" s="20">
        <f t="shared" si="6"/>
        <v>1</v>
      </c>
      <c r="F58" s="20">
        <f t="shared" si="7"/>
        <v>6</v>
      </c>
      <c r="G58" s="20">
        <f t="shared" si="8"/>
        <v>32</v>
      </c>
      <c r="H58">
        <f t="shared" si="9"/>
        <v>38</v>
      </c>
    </row>
    <row r="59" spans="1:10">
      <c r="A59" s="19" t="str">
        <f>'Evaluaciones de Daños'!A63</f>
        <v>EL PAISNAL</v>
      </c>
      <c r="B59" s="14">
        <f t="shared" si="5"/>
        <v>605</v>
      </c>
      <c r="C59" s="46" t="str">
        <f>LEFT(VLOOKUP(A59,Codigos!$E$2:$H$263,2,FALSE),2)</f>
        <v>06</v>
      </c>
      <c r="D59" s="14" t="str">
        <f>VLOOKUP(C59,Codigos!$A$2:$B$16,2,FALSE)</f>
        <v>SAN SALVADOR</v>
      </c>
      <c r="E59" s="20">
        <f t="shared" si="6"/>
        <v>3</v>
      </c>
      <c r="F59" s="20">
        <f t="shared" si="7"/>
        <v>0</v>
      </c>
      <c r="G59" s="20">
        <f t="shared" si="8"/>
        <v>13</v>
      </c>
      <c r="H59">
        <f t="shared" si="9"/>
        <v>13</v>
      </c>
    </row>
    <row r="60" spans="1:10">
      <c r="A60" s="19" t="str">
        <f>'Evaluaciones de Daños'!A64</f>
        <v>EL PORVENIR</v>
      </c>
      <c r="B60" s="14">
        <f t="shared" si="5"/>
        <v>205</v>
      </c>
      <c r="C60" s="46" t="str">
        <f>LEFT(VLOOKUP(A60,Codigos!$E$2:$H$263,2,FALSE),2)</f>
        <v>02</v>
      </c>
      <c r="D60" s="14" t="str">
        <f>VLOOKUP(C60,Codigos!$A$2:$B$16,2,FALSE)</f>
        <v>SANTA ANA</v>
      </c>
      <c r="E60" s="20">
        <f t="shared" si="6"/>
        <v>1</v>
      </c>
      <c r="F60" s="20">
        <f t="shared" si="7"/>
        <v>2</v>
      </c>
      <c r="G60" s="20">
        <f t="shared" si="8"/>
        <v>0</v>
      </c>
      <c r="H60">
        <f t="shared" si="9"/>
        <v>2</v>
      </c>
    </row>
    <row r="61" spans="1:10">
      <c r="A61" s="19" t="str">
        <f>'Evaluaciones de Daños'!A65</f>
        <v>GUADALUPE</v>
      </c>
      <c r="B61" s="14">
        <f t="shared" si="5"/>
        <v>1002</v>
      </c>
      <c r="C61" s="46" t="str">
        <f>LEFT(VLOOKUP(A61,Codigos!$E$2:$H$263,2,FALSE),2)</f>
        <v>10</v>
      </c>
      <c r="D61" s="14" t="str">
        <f>VLOOKUP(C61,Codigos!$A$2:$B$16,2,FALSE)</f>
        <v>SAN VICENTE</v>
      </c>
      <c r="E61" s="20">
        <f t="shared" si="6"/>
        <v>1</v>
      </c>
      <c r="F61" s="20">
        <f t="shared" si="7"/>
        <v>0</v>
      </c>
      <c r="G61" s="20">
        <f t="shared" si="8"/>
        <v>55</v>
      </c>
      <c r="H61">
        <f t="shared" si="9"/>
        <v>55</v>
      </c>
    </row>
    <row r="62" spans="1:10">
      <c r="A62" s="19" t="str">
        <f>'Evaluaciones de Daños'!A66</f>
        <v>ILOPANGO</v>
      </c>
      <c r="B62" s="14">
        <f t="shared" si="5"/>
        <v>607</v>
      </c>
      <c r="C62" s="46" t="str">
        <f>LEFT(VLOOKUP(A62,Codigos!$E$2:$H$263,2,FALSE),2)</f>
        <v>06</v>
      </c>
      <c r="D62" s="14" t="str">
        <f>VLOOKUP(C62,Codigos!$A$2:$B$16,2,FALSE)</f>
        <v>SAN SALVADOR</v>
      </c>
      <c r="E62" s="20">
        <f t="shared" si="6"/>
        <v>1</v>
      </c>
      <c r="F62" s="20">
        <f t="shared" si="7"/>
        <v>0</v>
      </c>
      <c r="G62" s="20">
        <f t="shared" si="8"/>
        <v>14</v>
      </c>
      <c r="H62">
        <f t="shared" si="9"/>
        <v>14</v>
      </c>
    </row>
    <row r="63" spans="1:10">
      <c r="A63" s="19" t="str">
        <f>'Evaluaciones de Daños'!A67</f>
        <v>JAYAQUE</v>
      </c>
      <c r="B63" s="14">
        <f t="shared" si="5"/>
        <v>507</v>
      </c>
      <c r="C63" s="46" t="str">
        <f>LEFT(VLOOKUP(A63,Codigos!$E$2:$H$263,2,FALSE),2)</f>
        <v>05</v>
      </c>
      <c r="D63" s="14" t="str">
        <f>VLOOKUP(C63,Codigos!$A$2:$B$16,2,FALSE)</f>
        <v>LA LIBERTAD</v>
      </c>
      <c r="E63" s="20">
        <f t="shared" si="6"/>
        <v>14</v>
      </c>
      <c r="F63" s="20">
        <f t="shared" si="7"/>
        <v>90</v>
      </c>
      <c r="G63" s="20">
        <f t="shared" si="8"/>
        <v>268</v>
      </c>
      <c r="H63">
        <f t="shared" si="9"/>
        <v>358</v>
      </c>
    </row>
    <row r="64" spans="1:10">
      <c r="A64" s="19" t="str">
        <f>'Evaluaciones de Daños'!A68</f>
        <v>JUAYUA</v>
      </c>
      <c r="B64" s="14">
        <f t="shared" si="5"/>
        <v>307</v>
      </c>
      <c r="C64" s="46" t="str">
        <f>LEFT(VLOOKUP(A64,Codigos!$E$2:$H$263,2,FALSE),2)</f>
        <v>03</v>
      </c>
      <c r="D64" s="14" t="str">
        <f>VLOOKUP(C64,Codigos!$A$2:$B$16,2,FALSE)</f>
        <v>SONSONATE</v>
      </c>
      <c r="E64" s="20">
        <f t="shared" si="6"/>
        <v>2</v>
      </c>
      <c r="F64" s="20">
        <f t="shared" si="7"/>
        <v>0</v>
      </c>
      <c r="G64" s="20">
        <f t="shared" si="8"/>
        <v>5</v>
      </c>
      <c r="H64">
        <f t="shared" si="9"/>
        <v>5</v>
      </c>
    </row>
    <row r="65" spans="1:8">
      <c r="A65" s="19" t="str">
        <f>'Evaluaciones de Daños'!A69</f>
        <v>JUCUARAN</v>
      </c>
      <c r="B65" s="14">
        <f t="shared" si="5"/>
        <v>1110</v>
      </c>
      <c r="C65" s="46" t="str">
        <f>LEFT(VLOOKUP(A65,Codigos!$E$2:$H$263,2,FALSE),2)</f>
        <v>11</v>
      </c>
      <c r="D65" s="14" t="str">
        <f>VLOOKUP(C65,Codigos!$A$2:$B$16,2,FALSE)</f>
        <v>USULUTAN</v>
      </c>
      <c r="E65" s="20">
        <f t="shared" si="6"/>
        <v>2</v>
      </c>
      <c r="F65" s="20">
        <f t="shared" si="7"/>
        <v>195</v>
      </c>
      <c r="G65" s="20">
        <f t="shared" si="8"/>
        <v>5</v>
      </c>
      <c r="H65">
        <f t="shared" si="9"/>
        <v>200</v>
      </c>
    </row>
    <row r="66" spans="1:8">
      <c r="A66" s="19" t="str">
        <f>'Evaluaciones de Daños'!A70</f>
        <v>LA UNION</v>
      </c>
      <c r="B66" s="14">
        <f t="shared" ref="B66:B97" si="10">VLOOKUP(A66,MUNICIPALIDADCOD,3,FALSE)</f>
        <v>1408</v>
      </c>
      <c r="C66" s="46" t="str">
        <f>LEFT(VLOOKUP(A66,Codigos!$E$2:$H$263,2,FALSE),2)</f>
        <v>14</v>
      </c>
      <c r="D66" s="14" t="str">
        <f>VLOOKUP(C66,Codigos!$A$2:$B$16,2,FALSE)</f>
        <v>LA UNION</v>
      </c>
      <c r="E66" s="20">
        <f t="shared" ref="E66:E97" si="11">VLOOKUP($A66,Evaluacion,2,FALSE)</f>
        <v>1</v>
      </c>
      <c r="F66" s="20">
        <f t="shared" ref="F66:F97" si="12">VLOOKUP($A66,Evaluacion,3,FALSE)</f>
        <v>0</v>
      </c>
      <c r="G66" s="20">
        <f t="shared" ref="G66:G97" si="13">VLOOKUP($A66,Evaluacion,4,FALSE)</f>
        <v>46</v>
      </c>
      <c r="H66">
        <f t="shared" ref="H66:H97" si="14">VLOOKUP($A66,Evaluacion,5,FALSE)</f>
        <v>46</v>
      </c>
    </row>
    <row r="67" spans="1:8">
      <c r="A67" s="19" t="str">
        <f>'Evaluaciones de Daños'!A71</f>
        <v>MEJICANOS</v>
      </c>
      <c r="B67" s="14">
        <f t="shared" si="10"/>
        <v>608</v>
      </c>
      <c r="C67" s="46" t="str">
        <f>LEFT(VLOOKUP(A67,Codigos!$E$2:$H$263,2,FALSE),2)</f>
        <v>06</v>
      </c>
      <c r="D67" s="14" t="str">
        <f>VLOOKUP(C67,Codigos!$A$2:$B$16,2,FALSE)</f>
        <v>SAN SALVADOR</v>
      </c>
      <c r="E67" s="20">
        <f t="shared" si="11"/>
        <v>11</v>
      </c>
      <c r="F67" s="20">
        <f t="shared" si="12"/>
        <v>0</v>
      </c>
      <c r="G67" s="20">
        <f t="shared" si="13"/>
        <v>64</v>
      </c>
      <c r="H67">
        <f t="shared" si="14"/>
        <v>64</v>
      </c>
    </row>
    <row r="68" spans="1:8">
      <c r="A68" s="19" t="str">
        <f>'Evaluaciones de Daños'!A72</f>
        <v>METAPAN</v>
      </c>
      <c r="B68" s="14">
        <f t="shared" si="10"/>
        <v>207</v>
      </c>
      <c r="C68" s="46" t="str">
        <f>LEFT(VLOOKUP(A68,Codigos!$E$2:$H$263,2,FALSE),2)</f>
        <v>02</v>
      </c>
      <c r="D68" s="14" t="str">
        <f>VLOOKUP(C68,Codigos!$A$2:$B$16,2,FALSE)</f>
        <v>SANTA ANA</v>
      </c>
      <c r="E68" s="20">
        <f t="shared" si="11"/>
        <v>3</v>
      </c>
      <c r="F68" s="20">
        <f t="shared" si="12"/>
        <v>5</v>
      </c>
      <c r="G68" s="20">
        <f t="shared" si="13"/>
        <v>34</v>
      </c>
      <c r="H68">
        <f t="shared" si="14"/>
        <v>39</v>
      </c>
    </row>
    <row r="69" spans="1:8">
      <c r="A69" s="19" t="str">
        <f>'Evaluaciones de Daños'!A73</f>
        <v>MONCAGUA</v>
      </c>
      <c r="B69" s="14">
        <f t="shared" si="10"/>
        <v>1209</v>
      </c>
      <c r="C69" s="46" t="str">
        <f>LEFT(VLOOKUP(A69,Codigos!$E$2:$H$263,2,FALSE),2)</f>
        <v>12</v>
      </c>
      <c r="D69" s="14" t="str">
        <f>VLOOKUP(C69,Codigos!$A$2:$B$16,2,FALSE)</f>
        <v>SAN MIGUEL</v>
      </c>
      <c r="E69" s="20">
        <f t="shared" si="11"/>
        <v>1</v>
      </c>
      <c r="F69" s="20">
        <f t="shared" si="12"/>
        <v>0</v>
      </c>
      <c r="G69" s="20">
        <f t="shared" si="13"/>
        <v>1</v>
      </c>
      <c r="H69">
        <f t="shared" si="14"/>
        <v>1</v>
      </c>
    </row>
    <row r="70" spans="1:8">
      <c r="A70" s="19" t="str">
        <f>'Evaluaciones de Daños'!A74</f>
        <v>NAHULINGO</v>
      </c>
      <c r="B70" s="14">
        <f t="shared" si="10"/>
        <v>309</v>
      </c>
      <c r="C70" s="46" t="str">
        <f>LEFT(VLOOKUP(A70,Codigos!$E$2:$H$263,2,FALSE),2)</f>
        <v>03</v>
      </c>
      <c r="D70" s="14" t="str">
        <f>VLOOKUP(C70,Codigos!$A$2:$B$16,2,FALSE)</f>
        <v>SONSONATE</v>
      </c>
      <c r="E70" s="20">
        <f t="shared" si="11"/>
        <v>3</v>
      </c>
      <c r="F70" s="20">
        <f t="shared" si="12"/>
        <v>4</v>
      </c>
      <c r="G70" s="20">
        <f t="shared" si="13"/>
        <v>47</v>
      </c>
      <c r="H70">
        <f t="shared" si="14"/>
        <v>51</v>
      </c>
    </row>
    <row r="71" spans="1:8">
      <c r="A71" s="19" t="str">
        <f>'Evaluaciones de Daños'!A75</f>
        <v>PUERTO EL TRIUNFO</v>
      </c>
      <c r="B71" s="14">
        <f t="shared" si="10"/>
        <v>1114</v>
      </c>
      <c r="C71" s="46" t="str">
        <f>LEFT(VLOOKUP(A71,Codigos!$E$2:$H$263,2,FALSE),2)</f>
        <v>11</v>
      </c>
      <c r="D71" s="14" t="str">
        <f>VLOOKUP(C71,Codigos!$A$2:$B$16,2,FALSE)</f>
        <v>USULUTAN</v>
      </c>
      <c r="E71" s="20">
        <f t="shared" si="11"/>
        <v>3</v>
      </c>
      <c r="F71" s="20">
        <f t="shared" si="12"/>
        <v>0</v>
      </c>
      <c r="G71" s="20">
        <f t="shared" si="13"/>
        <v>168</v>
      </c>
      <c r="H71">
        <f t="shared" si="14"/>
        <v>168</v>
      </c>
    </row>
    <row r="72" spans="1:8">
      <c r="A72" s="19" t="str">
        <f>'Evaluaciones de Daños'!A76</f>
        <v>ROSARIO DE MORA</v>
      </c>
      <c r="B72" s="14">
        <f t="shared" si="10"/>
        <v>611</v>
      </c>
      <c r="C72" s="46" t="str">
        <f>LEFT(VLOOKUP(A72,Codigos!$E$2:$H$263,2,FALSE),2)</f>
        <v>06</v>
      </c>
      <c r="D72" s="14" t="str">
        <f>VLOOKUP(C72,Codigos!$A$2:$B$16,2,FALSE)</f>
        <v>SAN SALVADOR</v>
      </c>
      <c r="E72" s="20">
        <f t="shared" si="11"/>
        <v>1</v>
      </c>
      <c r="F72" s="20">
        <f t="shared" si="12"/>
        <v>0</v>
      </c>
      <c r="G72" s="20">
        <f t="shared" si="13"/>
        <v>22</v>
      </c>
      <c r="H72">
        <f t="shared" si="14"/>
        <v>22</v>
      </c>
    </row>
    <row r="73" spans="1:8">
      <c r="A73" s="19" t="str">
        <f>'Evaluaciones de Daños'!A77</f>
        <v>SACACOYO</v>
      </c>
      <c r="B73" s="14">
        <f t="shared" si="10"/>
        <v>513</v>
      </c>
      <c r="C73" s="46" t="str">
        <f>LEFT(VLOOKUP(A73,Codigos!$E$2:$H$263,2,FALSE),2)</f>
        <v>05</v>
      </c>
      <c r="D73" s="14" t="str">
        <f>VLOOKUP(C73,Codigos!$A$2:$B$16,2,FALSE)</f>
        <v>LA LIBERTAD</v>
      </c>
      <c r="E73" s="20">
        <f t="shared" si="11"/>
        <v>11</v>
      </c>
      <c r="F73" s="20">
        <f t="shared" si="12"/>
        <v>143</v>
      </c>
      <c r="G73" s="20">
        <f t="shared" si="13"/>
        <v>381</v>
      </c>
      <c r="H73">
        <f t="shared" si="14"/>
        <v>524</v>
      </c>
    </row>
    <row r="74" spans="1:8">
      <c r="A74" s="19" t="str">
        <f>'Evaluaciones de Daños'!A78</f>
        <v>SALCOATITAN</v>
      </c>
      <c r="B74" s="14">
        <f t="shared" si="10"/>
        <v>310</v>
      </c>
      <c r="C74" s="46" t="str">
        <f>LEFT(VLOOKUP(A74,Codigos!$E$2:$H$263,2,FALSE),2)</f>
        <v>03</v>
      </c>
      <c r="D74" s="14" t="str">
        <f>VLOOKUP(C74,Codigos!$A$2:$B$16,2,FALSE)</f>
        <v>SONSONATE</v>
      </c>
      <c r="E74" s="20">
        <f t="shared" si="11"/>
        <v>1</v>
      </c>
      <c r="F74" s="20">
        <f t="shared" si="12"/>
        <v>0</v>
      </c>
      <c r="G74" s="20">
        <f t="shared" si="13"/>
        <v>5</v>
      </c>
      <c r="H74">
        <f t="shared" si="14"/>
        <v>5</v>
      </c>
    </row>
    <row r="75" spans="1:8">
      <c r="A75" s="19" t="str">
        <f>'Evaluaciones de Daños'!A79</f>
        <v>SAN CAYETANO ISTEPEQUE</v>
      </c>
      <c r="B75" s="14">
        <f t="shared" si="10"/>
        <v>1003</v>
      </c>
      <c r="C75" s="46" t="str">
        <f>LEFT(VLOOKUP(A75,Codigos!$E$2:$H$263,2,FALSE),2)</f>
        <v>10</v>
      </c>
      <c r="D75" s="14" t="str">
        <f>VLOOKUP(C75,Codigos!$A$2:$B$16,2,FALSE)</f>
        <v>SAN VICENTE</v>
      </c>
      <c r="E75" s="20">
        <f t="shared" si="11"/>
        <v>1</v>
      </c>
      <c r="F75" s="20">
        <f t="shared" si="12"/>
        <v>0</v>
      </c>
      <c r="G75" s="20">
        <f t="shared" si="13"/>
        <v>22</v>
      </c>
      <c r="H75">
        <f t="shared" si="14"/>
        <v>22</v>
      </c>
    </row>
    <row r="76" spans="1:8">
      <c r="A76" s="19" t="str">
        <f>'Evaluaciones de Daños'!A80</f>
        <v>SAN LUIS TALPA</v>
      </c>
      <c r="B76" s="14">
        <f t="shared" si="10"/>
        <v>813</v>
      </c>
      <c r="C76" s="46" t="str">
        <f>LEFT(VLOOKUP(A76,Codigos!$E$2:$H$263,2,FALSE),2)</f>
        <v>08</v>
      </c>
      <c r="D76" s="14" t="str">
        <f>VLOOKUP(C76,Codigos!$A$2:$B$16,2,FALSE)</f>
        <v>LA PAZ</v>
      </c>
      <c r="E76" s="20">
        <f t="shared" si="11"/>
        <v>11</v>
      </c>
      <c r="F76" s="20">
        <f t="shared" si="12"/>
        <v>0</v>
      </c>
      <c r="G76" s="20">
        <f t="shared" si="13"/>
        <v>167</v>
      </c>
      <c r="H76">
        <f t="shared" si="14"/>
        <v>167</v>
      </c>
    </row>
    <row r="77" spans="1:8">
      <c r="A77" s="19" t="str">
        <f>'Evaluaciones de Daños'!A81</f>
        <v>SAN MARTIN</v>
      </c>
      <c r="B77" s="14">
        <f t="shared" si="10"/>
        <v>613</v>
      </c>
      <c r="C77" s="46" t="str">
        <f>LEFT(VLOOKUP(A77,Codigos!$E$2:$H$263,2,FALSE),2)</f>
        <v>06</v>
      </c>
      <c r="D77" s="14" t="str">
        <f>VLOOKUP(C77,Codigos!$A$2:$B$16,2,FALSE)</f>
        <v>SAN SALVADOR</v>
      </c>
      <c r="E77" s="20">
        <f t="shared" si="11"/>
        <v>4</v>
      </c>
      <c r="F77" s="20">
        <f t="shared" si="12"/>
        <v>1</v>
      </c>
      <c r="G77" s="20">
        <f t="shared" si="13"/>
        <v>9</v>
      </c>
      <c r="H77">
        <f t="shared" si="14"/>
        <v>10</v>
      </c>
    </row>
    <row r="78" spans="1:8">
      <c r="A78" s="19" t="str">
        <f>'Evaluaciones de Daños'!A82</f>
        <v>SAN PEDRO MASAHUAT</v>
      </c>
      <c r="B78" s="14">
        <f t="shared" si="10"/>
        <v>815</v>
      </c>
      <c r="C78" s="46" t="str">
        <f>LEFT(VLOOKUP(A78,Codigos!$E$2:$H$263,2,FALSE),2)</f>
        <v>08</v>
      </c>
      <c r="D78" s="14" t="str">
        <f>VLOOKUP(C78,Codigos!$A$2:$B$16,2,FALSE)</f>
        <v>LA PAZ</v>
      </c>
      <c r="E78" s="20">
        <f t="shared" si="11"/>
        <v>6</v>
      </c>
      <c r="F78" s="20">
        <f t="shared" si="12"/>
        <v>0</v>
      </c>
      <c r="G78" s="20">
        <f t="shared" si="13"/>
        <v>360</v>
      </c>
      <c r="H78">
        <f t="shared" si="14"/>
        <v>360</v>
      </c>
    </row>
    <row r="79" spans="1:8">
      <c r="A79" s="19" t="str">
        <f>'Evaluaciones de Daños'!A83</f>
        <v>SAN PEDRO NONUALCO</v>
      </c>
      <c r="B79" s="14">
        <f t="shared" si="10"/>
        <v>816</v>
      </c>
      <c r="C79" s="46" t="str">
        <f>LEFT(VLOOKUP(A79,Codigos!$E$2:$H$263,2,FALSE),2)</f>
        <v>08</v>
      </c>
      <c r="D79" s="14" t="str">
        <f>VLOOKUP(C79,Codigos!$A$2:$B$16,2,FALSE)</f>
        <v>LA PAZ</v>
      </c>
      <c r="E79" s="20">
        <f t="shared" si="11"/>
        <v>1</v>
      </c>
      <c r="F79" s="20">
        <f t="shared" si="12"/>
        <v>0</v>
      </c>
      <c r="G79" s="20">
        <f t="shared" si="13"/>
        <v>13</v>
      </c>
      <c r="H79">
        <f t="shared" si="14"/>
        <v>13</v>
      </c>
    </row>
    <row r="80" spans="1:8">
      <c r="A80" s="19" t="str">
        <f>'Evaluaciones de Daños'!A84</f>
        <v>SAN PEDRO PUXTLA</v>
      </c>
      <c r="B80" s="14">
        <f t="shared" si="10"/>
        <v>110</v>
      </c>
      <c r="C80" s="46" t="str">
        <f>LEFT(VLOOKUP(A80,Codigos!$E$2:$H$263,2,FALSE),2)</f>
        <v>01</v>
      </c>
      <c r="D80" s="14" t="str">
        <f>VLOOKUP(C80,Codigos!$A$2:$B$16,2,FALSE)</f>
        <v>AHUACHAPAN</v>
      </c>
      <c r="E80" s="20">
        <f t="shared" si="11"/>
        <v>2</v>
      </c>
      <c r="F80" s="20">
        <f t="shared" si="12"/>
        <v>2</v>
      </c>
      <c r="G80" s="20">
        <f t="shared" si="13"/>
        <v>21</v>
      </c>
      <c r="H80">
        <f t="shared" si="14"/>
        <v>23</v>
      </c>
    </row>
    <row r="81" spans="1:8">
      <c r="A81" s="19" t="str">
        <f>'Evaluaciones de Daños'!A85</f>
        <v>SAN SALVADOR</v>
      </c>
      <c r="B81" s="14">
        <f t="shared" si="10"/>
        <v>614</v>
      </c>
      <c r="C81" s="46" t="str">
        <f>LEFT(VLOOKUP(A81,Codigos!$E$2:$H$263,2,FALSE),2)</f>
        <v>06</v>
      </c>
      <c r="D81" s="14" t="str">
        <f>VLOOKUP(C81,Codigos!$A$2:$B$16,2,FALSE)</f>
        <v>SAN SALVADOR</v>
      </c>
      <c r="E81" s="20">
        <f t="shared" si="11"/>
        <v>1</v>
      </c>
      <c r="F81" s="20">
        <f t="shared" si="12"/>
        <v>8</v>
      </c>
      <c r="G81" s="20">
        <f t="shared" si="13"/>
        <v>0</v>
      </c>
      <c r="H81">
        <f t="shared" si="14"/>
        <v>8</v>
      </c>
    </row>
    <row r="82" spans="1:8">
      <c r="A82" s="19" t="str">
        <f>'Evaluaciones de Daños'!A86</f>
        <v>SAN SEBASTIAN SALITRILLO</v>
      </c>
      <c r="B82" s="14">
        <f t="shared" si="10"/>
        <v>209</v>
      </c>
      <c r="C82" s="46" t="str">
        <f>LEFT(VLOOKUP(A82,Codigos!$E$2:$H$263,2,FALSE),2)</f>
        <v>02</v>
      </c>
      <c r="D82" s="14" t="str">
        <f>VLOOKUP(C82,Codigos!$A$2:$B$16,2,FALSE)</f>
        <v>SANTA ANA</v>
      </c>
      <c r="E82" s="20">
        <f t="shared" si="11"/>
        <v>2</v>
      </c>
      <c r="F82" s="20">
        <f t="shared" si="12"/>
        <v>11</v>
      </c>
      <c r="G82" s="20">
        <f t="shared" si="13"/>
        <v>16</v>
      </c>
      <c r="H82">
        <f t="shared" si="14"/>
        <v>27</v>
      </c>
    </row>
    <row r="83" spans="1:8">
      <c r="A83" s="19" t="str">
        <f>'Evaluaciones de Daños'!A87</f>
        <v>SANTA ANA</v>
      </c>
      <c r="B83" s="14">
        <f t="shared" si="10"/>
        <v>210</v>
      </c>
      <c r="C83" s="46" t="str">
        <f>LEFT(VLOOKUP(A83,Codigos!$E$2:$H$263,2,FALSE),2)</f>
        <v>02</v>
      </c>
      <c r="D83" s="14" t="str">
        <f>VLOOKUP(C83,Codigos!$A$2:$B$16,2,FALSE)</f>
        <v>SANTA ANA</v>
      </c>
      <c r="E83" s="20">
        <f t="shared" si="11"/>
        <v>3</v>
      </c>
      <c r="F83" s="20">
        <f t="shared" si="12"/>
        <v>7</v>
      </c>
      <c r="G83" s="20">
        <f t="shared" si="13"/>
        <v>40</v>
      </c>
      <c r="H83">
        <f t="shared" si="14"/>
        <v>47</v>
      </c>
    </row>
    <row r="84" spans="1:8">
      <c r="A84" s="19" t="str">
        <f>'Evaluaciones de Daños'!A88</f>
        <v>SANTA ELENA</v>
      </c>
      <c r="B84" s="14">
        <f t="shared" si="10"/>
        <v>1118</v>
      </c>
      <c r="C84" s="46" t="str">
        <f>LEFT(VLOOKUP(A84,Codigos!$E$2:$H$263,2,FALSE),2)</f>
        <v>11</v>
      </c>
      <c r="D84" s="14" t="str">
        <f>VLOOKUP(C84,Codigos!$A$2:$B$16,2,FALSE)</f>
        <v>USULUTAN</v>
      </c>
      <c r="E84" s="20">
        <f t="shared" si="11"/>
        <v>1</v>
      </c>
      <c r="F84" s="20">
        <f t="shared" si="12"/>
        <v>0</v>
      </c>
      <c r="G84" s="20">
        <f t="shared" si="13"/>
        <v>19</v>
      </c>
      <c r="H84">
        <f t="shared" si="14"/>
        <v>19</v>
      </c>
    </row>
    <row r="85" spans="1:8">
      <c r="A85" s="19" t="str">
        <f>'Evaluaciones de Daños'!A89</f>
        <v>SANTA MARIA OSTUMA</v>
      </c>
      <c r="B85" s="14">
        <f t="shared" si="10"/>
        <v>818</v>
      </c>
      <c r="C85" s="46" t="str">
        <f>LEFT(VLOOKUP(A85,Codigos!$E$2:$H$263,2,FALSE),2)</f>
        <v>08</v>
      </c>
      <c r="D85" s="14" t="str">
        <f>VLOOKUP(C85,Codigos!$A$2:$B$16,2,FALSE)</f>
        <v>LA PAZ</v>
      </c>
      <c r="E85" s="20">
        <f t="shared" si="11"/>
        <v>5</v>
      </c>
      <c r="F85" s="20">
        <f t="shared" si="12"/>
        <v>0</v>
      </c>
      <c r="G85" s="20">
        <f t="shared" si="13"/>
        <v>42</v>
      </c>
      <c r="H85">
        <f t="shared" si="14"/>
        <v>42</v>
      </c>
    </row>
    <row r="86" spans="1:8">
      <c r="A86" s="19" t="str">
        <f>'Evaluaciones de Daños'!A90</f>
        <v>SANTA TECLA</v>
      </c>
      <c r="B86" s="14">
        <f t="shared" si="10"/>
        <v>511</v>
      </c>
      <c r="C86" s="46" t="str">
        <f>LEFT(VLOOKUP(A86,Codigos!$E$2:$H$263,2,FALSE),2)</f>
        <v>05</v>
      </c>
      <c r="D86" s="14" t="str">
        <f>VLOOKUP(C86,Codigos!$A$2:$B$16,2,FALSE)</f>
        <v>LA LIBERTAD</v>
      </c>
      <c r="E86" s="20">
        <f t="shared" si="11"/>
        <v>6</v>
      </c>
      <c r="F86" s="20">
        <f t="shared" si="12"/>
        <v>0</v>
      </c>
      <c r="G86" s="20">
        <f t="shared" si="13"/>
        <v>37</v>
      </c>
      <c r="H86">
        <f t="shared" si="14"/>
        <v>37</v>
      </c>
    </row>
    <row r="87" spans="1:8">
      <c r="A87" s="19" t="str">
        <f>'Evaluaciones de Daños'!A91</f>
        <v>SONSONATE</v>
      </c>
      <c r="B87" s="14">
        <f t="shared" si="10"/>
        <v>315</v>
      </c>
      <c r="C87" s="46" t="str">
        <f>LEFT(VLOOKUP(A87,Codigos!$E$2:$H$263,2,FALSE),2)</f>
        <v>03</v>
      </c>
      <c r="D87" s="14" t="str">
        <f>VLOOKUP(C87,Codigos!$A$2:$B$16,2,FALSE)</f>
        <v>SONSONATE</v>
      </c>
      <c r="E87" s="20">
        <f t="shared" si="11"/>
        <v>8</v>
      </c>
      <c r="F87" s="20">
        <f t="shared" si="12"/>
        <v>4</v>
      </c>
      <c r="G87" s="20">
        <f t="shared" si="13"/>
        <v>184</v>
      </c>
      <c r="H87">
        <f t="shared" si="14"/>
        <v>188</v>
      </c>
    </row>
    <row r="88" spans="1:8">
      <c r="A88" s="19" t="str">
        <f>'Evaluaciones de Daños'!A92</f>
        <v>TACUBA</v>
      </c>
      <c r="B88" s="14">
        <f t="shared" si="10"/>
        <v>111</v>
      </c>
      <c r="C88" s="46" t="str">
        <f>LEFT(VLOOKUP(A88,Codigos!$E$2:$H$263,2,FALSE),2)</f>
        <v>01</v>
      </c>
      <c r="D88" s="14" t="str">
        <f>VLOOKUP(C88,Codigos!$A$2:$B$16,2,FALSE)</f>
        <v>AHUACHAPAN</v>
      </c>
      <c r="E88" s="20">
        <f t="shared" si="11"/>
        <v>1</v>
      </c>
      <c r="F88" s="20">
        <f t="shared" si="12"/>
        <v>0</v>
      </c>
      <c r="G88" s="20">
        <f t="shared" si="13"/>
        <v>8</v>
      </c>
      <c r="H88">
        <f t="shared" si="14"/>
        <v>8</v>
      </c>
    </row>
    <row r="89" spans="1:8">
      <c r="A89" s="19" t="str">
        <f>'Evaluaciones de Daños'!A93</f>
        <v>TECAPAN</v>
      </c>
      <c r="B89" s="14">
        <f t="shared" si="10"/>
        <v>1122</v>
      </c>
      <c r="C89" s="46" t="str">
        <f>LEFT(VLOOKUP(A89,Codigos!$E$2:$H$263,2,FALSE),2)</f>
        <v>11</v>
      </c>
      <c r="D89" s="14" t="str">
        <f>VLOOKUP(C89,Codigos!$A$2:$B$16,2,FALSE)</f>
        <v>USULUTAN</v>
      </c>
      <c r="E89" s="20">
        <f t="shared" si="11"/>
        <v>1</v>
      </c>
      <c r="F89" s="20">
        <f t="shared" si="12"/>
        <v>0</v>
      </c>
      <c r="G89" s="20">
        <f t="shared" si="13"/>
        <v>2</v>
      </c>
      <c r="H89">
        <f t="shared" si="14"/>
        <v>2</v>
      </c>
    </row>
    <row r="90" spans="1:8">
      <c r="A90" s="19" t="str">
        <f>'Evaluaciones de Daños'!A94</f>
        <v>YUCUAIQUIN</v>
      </c>
      <c r="B90" s="14">
        <f t="shared" si="10"/>
        <v>1418</v>
      </c>
      <c r="C90" s="46" t="str">
        <f>LEFT(VLOOKUP(A90,Codigos!$E$2:$H$263,2,FALSE),2)</f>
        <v>14</v>
      </c>
      <c r="D90" s="14" t="str">
        <f>VLOOKUP(C90,Codigos!$A$2:$B$16,2,FALSE)</f>
        <v>LA UNION</v>
      </c>
      <c r="E90" s="20">
        <f t="shared" si="11"/>
        <v>1</v>
      </c>
      <c r="F90" s="20">
        <f t="shared" si="12"/>
        <v>0</v>
      </c>
      <c r="G90" s="20">
        <f t="shared" si="13"/>
        <v>4</v>
      </c>
      <c r="H90">
        <f t="shared" si="14"/>
        <v>4</v>
      </c>
    </row>
    <row r="91" spans="1:8">
      <c r="A91" s="21" t="str">
        <f>'Evaluaciones de Daños'!A95</f>
        <v>OLOCUILTA</v>
      </c>
      <c r="B91" s="14">
        <f t="shared" si="10"/>
        <v>805</v>
      </c>
      <c r="C91" s="46" t="str">
        <f>LEFT(VLOOKUP(A91,Codigos!$E$2:$H$263,2,FALSE),2)</f>
        <v>08</v>
      </c>
      <c r="D91" s="14" t="str">
        <f>VLOOKUP(C91,Codigos!$A$2:$B$16,2,FALSE)</f>
        <v>LA PAZ</v>
      </c>
      <c r="E91" s="22">
        <f t="shared" si="11"/>
        <v>11</v>
      </c>
      <c r="F91" s="22">
        <f t="shared" si="12"/>
        <v>18</v>
      </c>
      <c r="G91" s="22">
        <f t="shared" si="13"/>
        <v>107</v>
      </c>
      <c r="H91">
        <f t="shared" si="14"/>
        <v>125</v>
      </c>
    </row>
    <row r="92" spans="1:8">
      <c r="A92" s="21" t="str">
        <f>'Evaluaciones de Daños'!A96</f>
        <v>SAN BARTOLOME PERULAPIA</v>
      </c>
      <c r="B92" s="14">
        <f t="shared" si="10"/>
        <v>707</v>
      </c>
      <c r="C92" s="46" t="str">
        <f>LEFT(VLOOKUP(A92,Codigos!$E$2:$H$263,2,FALSE),2)</f>
        <v>07</v>
      </c>
      <c r="D92" s="14" t="str">
        <f>VLOOKUP(C92,Codigos!$A$2:$B$16,2,FALSE)</f>
        <v>CUSCATLAN</v>
      </c>
      <c r="E92" s="22">
        <f t="shared" si="11"/>
        <v>1</v>
      </c>
      <c r="F92" s="22">
        <f t="shared" si="12"/>
        <v>66</v>
      </c>
      <c r="G92" s="22">
        <f t="shared" si="13"/>
        <v>0</v>
      </c>
      <c r="H92">
        <f t="shared" si="14"/>
        <v>66</v>
      </c>
    </row>
    <row r="93" spans="1:8">
      <c r="A93" s="21" t="str">
        <f>'Evaluaciones de Daños'!A97</f>
        <v>SAN JOSE VILLANUEVA</v>
      </c>
      <c r="B93" s="14">
        <f t="shared" si="10"/>
        <v>514</v>
      </c>
      <c r="C93" s="46" t="str">
        <f>LEFT(VLOOKUP(A93,Codigos!$E$2:$H$263,2,FALSE),2)</f>
        <v>05</v>
      </c>
      <c r="D93" s="14" t="str">
        <f>VLOOKUP(C93,Codigos!$A$2:$B$16,2,FALSE)</f>
        <v>LA LIBERTAD</v>
      </c>
      <c r="E93" s="22">
        <f t="shared" si="11"/>
        <v>3</v>
      </c>
      <c r="F93" s="22">
        <f t="shared" si="12"/>
        <v>0</v>
      </c>
      <c r="G93" s="22">
        <f t="shared" si="13"/>
        <v>10</v>
      </c>
      <c r="H93">
        <f t="shared" si="14"/>
        <v>10</v>
      </c>
    </row>
    <row r="94" spans="1:8">
      <c r="A94" s="21" t="str">
        <f>'Evaluaciones de Daños'!A98</f>
        <v>SAN LORENZO</v>
      </c>
      <c r="B94" s="14">
        <f t="shared" si="10"/>
        <v>109</v>
      </c>
      <c r="C94" s="46" t="str">
        <f>LEFT(VLOOKUP(A94,Codigos!$E$2:$H$263,2,FALSE),2)</f>
        <v>01</v>
      </c>
      <c r="D94" s="14" t="str">
        <f>VLOOKUP(C94,Codigos!$A$2:$B$16,2,FALSE)</f>
        <v>AHUACHAPAN</v>
      </c>
      <c r="E94" s="22">
        <f t="shared" si="11"/>
        <v>1</v>
      </c>
      <c r="F94" s="22">
        <f t="shared" si="12"/>
        <v>5</v>
      </c>
      <c r="G94" s="22">
        <f t="shared" si="13"/>
        <v>12</v>
      </c>
      <c r="H94">
        <f t="shared" si="14"/>
        <v>17</v>
      </c>
    </row>
    <row r="95" spans="1:8">
      <c r="A95" s="21" t="str">
        <f>'Evaluaciones de Daños'!A99</f>
        <v>SUCHITOTO</v>
      </c>
      <c r="B95" s="14">
        <f t="shared" si="10"/>
        <v>715</v>
      </c>
      <c r="C95" s="46" t="str">
        <f>LEFT(VLOOKUP(A95,Codigos!$E$2:$H$263,2,FALSE),2)</f>
        <v>07</v>
      </c>
      <c r="D95" s="14" t="str">
        <f>VLOOKUP(C95,Codigos!$A$2:$B$16,2,FALSE)</f>
        <v>CUSCATLAN</v>
      </c>
      <c r="E95" s="22">
        <f t="shared" si="11"/>
        <v>5</v>
      </c>
      <c r="F95" s="22">
        <f t="shared" si="12"/>
        <v>10</v>
      </c>
      <c r="G95" s="22">
        <f t="shared" si="13"/>
        <v>67</v>
      </c>
      <c r="H95">
        <f t="shared" si="14"/>
        <v>77</v>
      </c>
    </row>
    <row r="96" spans="1:8">
      <c r="A96" s="21" t="str">
        <f>'Evaluaciones de Daños'!A100</f>
        <v>TALNIQUE</v>
      </c>
      <c r="B96" s="14">
        <f t="shared" si="10"/>
        <v>519</v>
      </c>
      <c r="C96" s="46" t="str">
        <f>LEFT(VLOOKUP(A96,Codigos!$E$2:$H$263,2,FALSE),2)</f>
        <v>05</v>
      </c>
      <c r="D96" s="14" t="str">
        <f>VLOOKUP(C96,Codigos!$A$2:$B$16,2,FALSE)</f>
        <v>LA LIBERTAD</v>
      </c>
      <c r="E96" s="22">
        <f t="shared" si="11"/>
        <v>9</v>
      </c>
      <c r="F96" s="22">
        <f t="shared" si="12"/>
        <v>2</v>
      </c>
      <c r="G96" s="22">
        <f t="shared" si="13"/>
        <v>64</v>
      </c>
      <c r="H96">
        <f t="shared" si="14"/>
        <v>66</v>
      </c>
    </row>
    <row r="97" spans="1:8">
      <c r="A97" s="21" t="str">
        <f>'Evaluaciones de Daños'!A101</f>
        <v>TEPECOYO</v>
      </c>
      <c r="B97" s="14">
        <f t="shared" si="10"/>
        <v>521</v>
      </c>
      <c r="C97" s="46" t="str">
        <f>LEFT(VLOOKUP(A97,Codigos!$E$2:$H$263,2,FALSE),2)</f>
        <v>05</v>
      </c>
      <c r="D97" s="14" t="str">
        <f>VLOOKUP(C97,Codigos!$A$2:$B$16,2,FALSE)</f>
        <v>LA LIBERTAD</v>
      </c>
      <c r="E97" s="22">
        <f t="shared" si="11"/>
        <v>22</v>
      </c>
      <c r="F97" s="22">
        <f t="shared" si="12"/>
        <v>16</v>
      </c>
      <c r="G97" s="22">
        <f t="shared" si="13"/>
        <v>84</v>
      </c>
      <c r="H97">
        <f t="shared" si="14"/>
        <v>100</v>
      </c>
    </row>
    <row r="98" spans="1:8">
      <c r="A98" s="24" t="s">
        <v>651</v>
      </c>
      <c r="B98" s="24"/>
      <c r="C98" s="24"/>
      <c r="D98" s="24"/>
      <c r="E98" s="25">
        <f>SUM(E2:E97)</f>
        <v>557</v>
      </c>
      <c r="F98" s="25">
        <f>SUM(F2:F97)</f>
        <v>1163</v>
      </c>
      <c r="G98" s="25">
        <f>SUM(G2:G97)</f>
        <v>9082</v>
      </c>
      <c r="H98">
        <f>F98+G98</f>
        <v>10245</v>
      </c>
    </row>
  </sheetData>
  <autoFilter ref="A1:H98">
    <filterColumn colId="1"/>
    <filterColumn colId="2"/>
    <filterColumn colId="3"/>
  </autoFilter>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sheetPr>
    <tabColor theme="6" tint="-0.499984740745262"/>
  </sheetPr>
  <dimension ref="A1:F82"/>
  <sheetViews>
    <sheetView workbookViewId="0">
      <selection activeCell="C6" sqref="C6"/>
    </sheetView>
  </sheetViews>
  <sheetFormatPr baseColWidth="10" defaultRowHeight="15"/>
  <cols>
    <col min="1" max="1" width="27.28515625" customWidth="1"/>
    <col min="2" max="2" width="36.28515625" customWidth="1"/>
    <col min="3" max="3" width="34.42578125" customWidth="1"/>
    <col min="4" max="4" width="34.28515625" customWidth="1"/>
    <col min="5" max="5" width="32" customWidth="1"/>
    <col min="6" max="6" width="25.140625" bestFit="1" customWidth="1"/>
  </cols>
  <sheetData>
    <row r="1" spans="1:4">
      <c r="A1" s="15" t="s">
        <v>619</v>
      </c>
      <c r="B1" t="s">
        <v>622</v>
      </c>
    </row>
    <row r="2" spans="1:4">
      <c r="A2" s="15" t="s">
        <v>618</v>
      </c>
      <c r="B2" t="s">
        <v>622</v>
      </c>
    </row>
    <row r="3" spans="1:4">
      <c r="A3" s="15" t="s">
        <v>614</v>
      </c>
      <c r="B3" t="s">
        <v>622</v>
      </c>
    </row>
    <row r="4" spans="1:4">
      <c r="A4" s="15" t="s">
        <v>615</v>
      </c>
      <c r="B4" t="s">
        <v>624</v>
      </c>
    </row>
    <row r="5" spans="1:4">
      <c r="A5" s="15" t="s">
        <v>616</v>
      </c>
      <c r="B5" t="s">
        <v>624</v>
      </c>
    </row>
    <row r="6" spans="1:4">
      <c r="A6" s="15" t="s">
        <v>617</v>
      </c>
      <c r="B6" t="s">
        <v>622</v>
      </c>
    </row>
    <row r="7" spans="1:4">
      <c r="A7" s="15" t="s">
        <v>627</v>
      </c>
      <c r="B7" t="s">
        <v>622</v>
      </c>
    </row>
    <row r="9" spans="1:4">
      <c r="B9" s="15" t="s">
        <v>623</v>
      </c>
    </row>
    <row r="10" spans="1:4">
      <c r="A10" s="15" t="s">
        <v>620</v>
      </c>
      <c r="B10" t="s">
        <v>657</v>
      </c>
      <c r="C10" t="s">
        <v>646</v>
      </c>
      <c r="D10" t="s">
        <v>658</v>
      </c>
    </row>
    <row r="11" spans="1:4">
      <c r="A11" s="14" t="s">
        <v>99</v>
      </c>
      <c r="B11" s="8">
        <v>6</v>
      </c>
      <c r="C11" s="8">
        <v>6</v>
      </c>
      <c r="D11" s="8">
        <v>308</v>
      </c>
    </row>
    <row r="12" spans="1:4">
      <c r="A12" s="14" t="s">
        <v>61</v>
      </c>
      <c r="B12" s="8">
        <v>6</v>
      </c>
      <c r="C12" s="8">
        <v>6</v>
      </c>
      <c r="D12" s="8">
        <v>0</v>
      </c>
    </row>
    <row r="13" spans="1:4">
      <c r="A13" s="14" t="s">
        <v>63</v>
      </c>
      <c r="B13" s="8">
        <v>0</v>
      </c>
      <c r="C13" s="8">
        <v>0</v>
      </c>
      <c r="D13" s="8">
        <v>0</v>
      </c>
    </row>
    <row r="14" spans="1:4">
      <c r="A14" s="14" t="s">
        <v>168</v>
      </c>
      <c r="B14" s="8">
        <v>1</v>
      </c>
      <c r="C14" s="8">
        <v>0</v>
      </c>
      <c r="D14" s="8">
        <v>3</v>
      </c>
    </row>
    <row r="15" spans="1:4">
      <c r="A15" s="14" t="s">
        <v>100</v>
      </c>
      <c r="B15" s="8">
        <v>0</v>
      </c>
      <c r="C15" s="8">
        <v>0</v>
      </c>
      <c r="D15" s="8">
        <v>0</v>
      </c>
    </row>
    <row r="16" spans="1:4">
      <c r="A16" s="14" t="s">
        <v>169</v>
      </c>
      <c r="B16" s="8">
        <v>1</v>
      </c>
      <c r="C16" s="8">
        <v>1</v>
      </c>
      <c r="D16" s="8">
        <v>5</v>
      </c>
    </row>
    <row r="17" spans="1:6">
      <c r="A17" s="14" t="s">
        <v>243</v>
      </c>
      <c r="B17" s="8">
        <v>0</v>
      </c>
      <c r="C17" s="8">
        <v>0</v>
      </c>
      <c r="D17" s="8">
        <v>6</v>
      </c>
    </row>
    <row r="18" spans="1:6">
      <c r="A18" s="14" t="s">
        <v>284</v>
      </c>
      <c r="B18" s="8">
        <v>0</v>
      </c>
      <c r="C18" s="8">
        <v>0</v>
      </c>
      <c r="D18" s="8">
        <v>33</v>
      </c>
    </row>
    <row r="19" spans="1:6">
      <c r="A19" s="14" t="s">
        <v>244</v>
      </c>
      <c r="B19" s="8">
        <v>0</v>
      </c>
      <c r="C19" s="8">
        <v>0</v>
      </c>
      <c r="D19" s="8">
        <v>1</v>
      </c>
    </row>
    <row r="20" spans="1:6">
      <c r="A20" s="14" t="s">
        <v>101</v>
      </c>
      <c r="B20" s="8">
        <v>11</v>
      </c>
      <c r="C20" s="8">
        <v>11</v>
      </c>
      <c r="D20" s="8">
        <v>175</v>
      </c>
    </row>
    <row r="21" spans="1:6">
      <c r="A21" s="14" t="s">
        <v>264</v>
      </c>
      <c r="B21" s="8">
        <v>0</v>
      </c>
      <c r="C21" s="8">
        <v>0</v>
      </c>
      <c r="D21" s="8">
        <v>5</v>
      </c>
    </row>
    <row r="22" spans="1:6">
      <c r="A22" s="14" t="s">
        <v>89</v>
      </c>
      <c r="B22" s="8">
        <v>11</v>
      </c>
      <c r="C22" s="8">
        <v>11</v>
      </c>
      <c r="D22" s="8">
        <v>34</v>
      </c>
    </row>
    <row r="23" spans="1:6">
      <c r="A23" s="14" t="s">
        <v>269</v>
      </c>
      <c r="B23" s="8">
        <v>0</v>
      </c>
      <c r="C23" s="8">
        <v>0</v>
      </c>
      <c r="D23" s="8">
        <v>71</v>
      </c>
      <c r="F23" t="e">
        <f>GETPIVOTDATA("Suma de Vivienda Dañada4",$A$9)/GETPIVOTDATA("Suma de Vivienda Dañada3",$A$9)</f>
        <v>#REF!</v>
      </c>
    </row>
    <row r="24" spans="1:6">
      <c r="A24" s="14" t="s">
        <v>147</v>
      </c>
      <c r="B24" s="8">
        <v>29</v>
      </c>
      <c r="C24" s="8">
        <v>29</v>
      </c>
      <c r="D24" s="8">
        <v>158</v>
      </c>
    </row>
    <row r="25" spans="1:6">
      <c r="A25" s="14" t="s">
        <v>265</v>
      </c>
      <c r="B25" s="8">
        <v>0</v>
      </c>
      <c r="C25" s="8">
        <v>7</v>
      </c>
      <c r="D25" s="8">
        <v>2</v>
      </c>
    </row>
    <row r="26" spans="1:6">
      <c r="A26" s="14" t="s">
        <v>184</v>
      </c>
      <c r="B26" s="8">
        <v>0</v>
      </c>
      <c r="C26" s="8">
        <v>0</v>
      </c>
      <c r="D26" s="8">
        <v>20</v>
      </c>
    </row>
    <row r="27" spans="1:6">
      <c r="A27" s="14" t="s">
        <v>87</v>
      </c>
      <c r="B27" s="8">
        <v>22</v>
      </c>
      <c r="C27" s="8">
        <v>22</v>
      </c>
      <c r="D27" s="8">
        <v>69</v>
      </c>
    </row>
    <row r="28" spans="1:6">
      <c r="A28" s="14" t="s">
        <v>245</v>
      </c>
      <c r="B28" s="8">
        <v>0</v>
      </c>
      <c r="C28" s="8">
        <v>0</v>
      </c>
      <c r="D28" s="8">
        <v>31</v>
      </c>
    </row>
    <row r="29" spans="1:6">
      <c r="A29" s="14" t="s">
        <v>309</v>
      </c>
      <c r="B29" s="8">
        <v>0</v>
      </c>
      <c r="C29" s="8">
        <v>0</v>
      </c>
      <c r="D29" s="8">
        <v>1</v>
      </c>
    </row>
    <row r="30" spans="1:6">
      <c r="A30" s="14" t="s">
        <v>102</v>
      </c>
      <c r="B30" s="8">
        <v>3</v>
      </c>
      <c r="C30" s="8">
        <v>3</v>
      </c>
      <c r="D30" s="8">
        <v>2</v>
      </c>
    </row>
    <row r="31" spans="1:6">
      <c r="A31" s="14" t="s">
        <v>187</v>
      </c>
      <c r="B31" s="8">
        <v>0</v>
      </c>
      <c r="C31" s="8">
        <v>0</v>
      </c>
      <c r="D31" s="8">
        <v>24</v>
      </c>
    </row>
    <row r="32" spans="1:6">
      <c r="A32" s="14" t="s">
        <v>121</v>
      </c>
      <c r="B32" s="8">
        <v>0</v>
      </c>
      <c r="C32" s="8">
        <v>0</v>
      </c>
      <c r="D32" s="8">
        <v>56</v>
      </c>
    </row>
    <row r="33" spans="1:4">
      <c r="A33" s="14" t="s">
        <v>90</v>
      </c>
      <c r="B33" s="8">
        <v>3</v>
      </c>
      <c r="C33" s="8">
        <v>3</v>
      </c>
      <c r="D33" s="8">
        <v>0</v>
      </c>
    </row>
    <row r="34" spans="1:4">
      <c r="A34" s="14" t="s">
        <v>288</v>
      </c>
      <c r="B34" s="8">
        <v>6</v>
      </c>
      <c r="C34" s="8">
        <v>6</v>
      </c>
      <c r="D34" s="8">
        <v>32</v>
      </c>
    </row>
    <row r="35" spans="1:4">
      <c r="A35" s="14" t="s">
        <v>171</v>
      </c>
      <c r="B35" s="8">
        <v>0</v>
      </c>
      <c r="C35" s="8">
        <v>0</v>
      </c>
      <c r="D35" s="8">
        <v>13</v>
      </c>
    </row>
    <row r="36" spans="1:4">
      <c r="A36" s="14" t="s">
        <v>91</v>
      </c>
      <c r="B36" s="8">
        <v>2</v>
      </c>
      <c r="C36" s="8">
        <v>2</v>
      </c>
      <c r="D36" s="8">
        <v>0</v>
      </c>
    </row>
    <row r="37" spans="1:4">
      <c r="A37" s="14" t="s">
        <v>232</v>
      </c>
      <c r="B37" s="8">
        <v>0</v>
      </c>
      <c r="C37" s="8">
        <v>0</v>
      </c>
      <c r="D37" s="8">
        <v>55</v>
      </c>
    </row>
    <row r="38" spans="1:4">
      <c r="A38" s="14" t="s">
        <v>173</v>
      </c>
      <c r="B38" s="8">
        <v>0</v>
      </c>
      <c r="C38" s="8">
        <v>0</v>
      </c>
      <c r="D38" s="8">
        <v>12</v>
      </c>
    </row>
    <row r="39" spans="1:4">
      <c r="A39" s="14" t="s">
        <v>152</v>
      </c>
      <c r="B39" s="8">
        <v>33</v>
      </c>
      <c r="C39" s="8">
        <v>90</v>
      </c>
      <c r="D39" s="8">
        <v>192</v>
      </c>
    </row>
    <row r="40" spans="1:4">
      <c r="A40" s="14" t="s">
        <v>153</v>
      </c>
      <c r="B40" s="8">
        <v>0</v>
      </c>
      <c r="C40" s="8">
        <v>0</v>
      </c>
      <c r="D40" s="8">
        <v>23</v>
      </c>
    </row>
    <row r="41" spans="1:4">
      <c r="A41" s="14" t="s">
        <v>249</v>
      </c>
      <c r="B41" s="8">
        <v>2</v>
      </c>
      <c r="C41" s="8">
        <v>2</v>
      </c>
      <c r="D41" s="8">
        <v>2049</v>
      </c>
    </row>
    <row r="42" spans="1:4">
      <c r="A42" s="14" t="s">
        <v>105</v>
      </c>
      <c r="B42" s="8">
        <v>0</v>
      </c>
      <c r="C42" s="8">
        <v>0</v>
      </c>
      <c r="D42" s="8">
        <v>0</v>
      </c>
    </row>
    <row r="43" spans="1:4">
      <c r="A43" s="14" t="s">
        <v>251</v>
      </c>
      <c r="B43" s="8">
        <v>0</v>
      </c>
      <c r="C43" s="8">
        <v>195</v>
      </c>
      <c r="D43" s="8">
        <v>5</v>
      </c>
    </row>
    <row r="44" spans="1:4">
      <c r="A44" s="14" t="s">
        <v>73</v>
      </c>
      <c r="B44" s="8">
        <v>4</v>
      </c>
      <c r="C44" s="8">
        <v>4</v>
      </c>
      <c r="D44" s="8">
        <v>0</v>
      </c>
    </row>
    <row r="45" spans="1:4">
      <c r="A45" s="14" t="s">
        <v>86</v>
      </c>
      <c r="B45" s="8">
        <v>0</v>
      </c>
      <c r="C45" s="8">
        <v>0</v>
      </c>
      <c r="D45" s="8">
        <v>46</v>
      </c>
    </row>
    <row r="46" spans="1:4">
      <c r="A46" s="14" t="s">
        <v>174</v>
      </c>
      <c r="B46" s="8">
        <v>0</v>
      </c>
      <c r="C46" s="8">
        <v>0</v>
      </c>
      <c r="D46" s="8">
        <v>64</v>
      </c>
    </row>
    <row r="47" spans="1:4">
      <c r="A47" s="14" t="s">
        <v>93</v>
      </c>
      <c r="B47" s="8">
        <v>4</v>
      </c>
      <c r="C47" s="8">
        <v>5</v>
      </c>
      <c r="D47" s="8">
        <v>10</v>
      </c>
    </row>
    <row r="48" spans="1:4">
      <c r="A48" s="14" t="s">
        <v>272</v>
      </c>
      <c r="B48" s="8">
        <v>0</v>
      </c>
      <c r="C48" s="8">
        <v>0</v>
      </c>
      <c r="D48" s="8">
        <v>1</v>
      </c>
    </row>
    <row r="49" spans="1:4">
      <c r="A49" s="14" t="s">
        <v>106</v>
      </c>
      <c r="B49" s="8">
        <v>3</v>
      </c>
      <c r="C49" s="8">
        <v>3</v>
      </c>
      <c r="D49" s="8">
        <v>0</v>
      </c>
    </row>
    <row r="50" spans="1:4">
      <c r="A50" s="14" t="s">
        <v>107</v>
      </c>
      <c r="B50" s="8">
        <v>4</v>
      </c>
      <c r="C50" s="8">
        <v>4</v>
      </c>
      <c r="D50" s="8">
        <v>33</v>
      </c>
    </row>
    <row r="51" spans="1:4">
      <c r="A51" s="14" t="s">
        <v>176</v>
      </c>
      <c r="B51" s="8">
        <v>4</v>
      </c>
      <c r="C51" s="8">
        <v>4</v>
      </c>
      <c r="D51" s="8">
        <v>3</v>
      </c>
    </row>
    <row r="52" spans="1:4">
      <c r="A52" s="14" t="s">
        <v>255</v>
      </c>
      <c r="B52" s="8">
        <v>0</v>
      </c>
      <c r="C52" s="8">
        <v>0</v>
      </c>
      <c r="D52" s="8">
        <v>168</v>
      </c>
    </row>
    <row r="53" spans="1:4">
      <c r="A53" s="14" t="s">
        <v>177</v>
      </c>
      <c r="B53" s="8">
        <v>0</v>
      </c>
      <c r="C53" s="8">
        <v>0</v>
      </c>
      <c r="D53" s="8">
        <v>22</v>
      </c>
    </row>
    <row r="54" spans="1:4">
      <c r="A54" s="14" t="s">
        <v>157</v>
      </c>
      <c r="B54" s="8">
        <v>88</v>
      </c>
      <c r="C54" s="8">
        <v>143</v>
      </c>
      <c r="D54" s="8">
        <v>296</v>
      </c>
    </row>
    <row r="55" spans="1:4">
      <c r="A55" s="14" t="s">
        <v>108</v>
      </c>
      <c r="B55" s="8">
        <v>0</v>
      </c>
      <c r="C55" s="8">
        <v>0</v>
      </c>
      <c r="D55" s="8">
        <v>0</v>
      </c>
    </row>
    <row r="56" spans="1:4">
      <c r="A56" s="14" t="s">
        <v>233</v>
      </c>
      <c r="B56" s="8">
        <v>0</v>
      </c>
      <c r="C56" s="8">
        <v>0</v>
      </c>
      <c r="D56" s="8">
        <v>22</v>
      </c>
    </row>
    <row r="57" spans="1:4">
      <c r="A57" s="14" t="s">
        <v>258</v>
      </c>
      <c r="B57" s="8">
        <v>0</v>
      </c>
      <c r="C57" s="8">
        <v>0</v>
      </c>
      <c r="D57" s="8">
        <v>677</v>
      </c>
    </row>
    <row r="58" spans="1:4">
      <c r="A58" s="14" t="s">
        <v>75</v>
      </c>
      <c r="B58" s="8">
        <v>28</v>
      </c>
      <c r="C58" s="8">
        <v>28</v>
      </c>
      <c r="D58" s="8">
        <v>518</v>
      </c>
    </row>
    <row r="59" spans="1:4">
      <c r="A59" s="14" t="s">
        <v>159</v>
      </c>
      <c r="B59" s="8">
        <v>0</v>
      </c>
      <c r="C59" s="8">
        <v>3</v>
      </c>
      <c r="D59" s="8">
        <v>14</v>
      </c>
    </row>
    <row r="60" spans="1:4">
      <c r="A60" s="14" t="s">
        <v>110</v>
      </c>
      <c r="B60" s="8">
        <v>27</v>
      </c>
      <c r="C60" s="8">
        <v>27</v>
      </c>
      <c r="D60" s="8">
        <v>51</v>
      </c>
    </row>
    <row r="61" spans="1:4">
      <c r="A61" s="14" t="s">
        <v>221</v>
      </c>
      <c r="B61" s="8">
        <v>0</v>
      </c>
      <c r="C61" s="8">
        <v>0</v>
      </c>
      <c r="D61" s="8">
        <v>378</v>
      </c>
    </row>
    <row r="62" spans="1:4">
      <c r="A62" s="14" t="s">
        <v>212</v>
      </c>
      <c r="B62" s="8">
        <v>0</v>
      </c>
      <c r="C62" s="8">
        <v>0</v>
      </c>
      <c r="D62" s="8">
        <v>167</v>
      </c>
    </row>
    <row r="63" spans="1:4">
      <c r="A63" s="14" t="s">
        <v>179</v>
      </c>
      <c r="B63" s="8">
        <v>1</v>
      </c>
      <c r="C63" s="8">
        <v>1</v>
      </c>
      <c r="D63" s="8">
        <v>8</v>
      </c>
    </row>
    <row r="64" spans="1:4">
      <c r="A64" s="14" t="s">
        <v>82</v>
      </c>
      <c r="B64" s="8">
        <v>0</v>
      </c>
      <c r="C64" s="8">
        <v>0</v>
      </c>
      <c r="D64" s="8">
        <v>125</v>
      </c>
    </row>
    <row r="65" spans="1:4">
      <c r="A65" s="14" t="s">
        <v>214</v>
      </c>
      <c r="B65" s="8">
        <v>0</v>
      </c>
      <c r="C65" s="8">
        <v>0</v>
      </c>
      <c r="D65" s="8">
        <v>360</v>
      </c>
    </row>
    <row r="66" spans="1:4">
      <c r="A66" s="14" t="s">
        <v>215</v>
      </c>
      <c r="B66" s="8">
        <v>0</v>
      </c>
      <c r="C66" s="8">
        <v>0</v>
      </c>
      <c r="D66" s="8">
        <v>13</v>
      </c>
    </row>
    <row r="67" spans="1:4">
      <c r="A67" s="14" t="s">
        <v>79</v>
      </c>
      <c r="B67" s="8">
        <v>2</v>
      </c>
      <c r="C67" s="8">
        <v>2</v>
      </c>
      <c r="D67" s="8">
        <v>3</v>
      </c>
    </row>
    <row r="68" spans="1:4">
      <c r="A68" s="14" t="s">
        <v>70</v>
      </c>
      <c r="B68" s="8">
        <v>8</v>
      </c>
      <c r="C68" s="8">
        <v>8</v>
      </c>
      <c r="D68" s="8">
        <v>0</v>
      </c>
    </row>
    <row r="69" spans="1:4">
      <c r="A69" s="14" t="s">
        <v>95</v>
      </c>
      <c r="B69" s="8">
        <v>1</v>
      </c>
      <c r="C69" s="8">
        <v>11</v>
      </c>
      <c r="D69" s="8">
        <v>9</v>
      </c>
    </row>
    <row r="70" spans="1:4">
      <c r="A70" s="14" t="s">
        <v>62</v>
      </c>
      <c r="B70" s="8">
        <v>7</v>
      </c>
      <c r="C70" s="8">
        <v>7</v>
      </c>
      <c r="D70" s="8">
        <v>17</v>
      </c>
    </row>
    <row r="71" spans="1:4">
      <c r="A71" s="14" t="s">
        <v>259</v>
      </c>
      <c r="B71" s="8">
        <v>0</v>
      </c>
      <c r="C71" s="8">
        <v>0</v>
      </c>
      <c r="D71" s="8">
        <v>19</v>
      </c>
    </row>
    <row r="72" spans="1:4">
      <c r="A72" s="14" t="s">
        <v>217</v>
      </c>
      <c r="B72" s="8">
        <v>0</v>
      </c>
      <c r="C72" s="8">
        <v>0</v>
      </c>
      <c r="D72" s="8">
        <v>42</v>
      </c>
    </row>
    <row r="73" spans="1:4">
      <c r="A73" s="14" t="s">
        <v>155</v>
      </c>
      <c r="B73" s="8">
        <v>0</v>
      </c>
      <c r="C73" s="8">
        <v>0</v>
      </c>
      <c r="D73" s="8">
        <v>37</v>
      </c>
    </row>
    <row r="74" spans="1:4">
      <c r="A74" s="14" t="s">
        <v>218</v>
      </c>
      <c r="B74" s="8">
        <v>0</v>
      </c>
      <c r="C74" s="8">
        <v>0</v>
      </c>
      <c r="D74" s="8">
        <v>41</v>
      </c>
    </row>
    <row r="75" spans="1:4">
      <c r="A75" s="14" t="s">
        <v>181</v>
      </c>
      <c r="B75" s="8">
        <v>2</v>
      </c>
      <c r="C75" s="8">
        <v>2</v>
      </c>
      <c r="D75" s="8">
        <v>24</v>
      </c>
    </row>
    <row r="76" spans="1:4">
      <c r="A76" s="14" t="s">
        <v>64</v>
      </c>
      <c r="B76" s="8">
        <v>4</v>
      </c>
      <c r="C76" s="8">
        <v>4</v>
      </c>
      <c r="D76" s="8">
        <v>107</v>
      </c>
    </row>
    <row r="77" spans="1:4">
      <c r="A77" s="14" t="s">
        <v>81</v>
      </c>
      <c r="B77" s="8">
        <v>0</v>
      </c>
      <c r="C77" s="8">
        <v>0</v>
      </c>
      <c r="D77" s="8">
        <v>5</v>
      </c>
    </row>
    <row r="78" spans="1:4">
      <c r="A78" s="14" t="s">
        <v>263</v>
      </c>
      <c r="B78" s="8">
        <v>0</v>
      </c>
      <c r="C78" s="8">
        <v>0</v>
      </c>
      <c r="D78" s="8">
        <v>2</v>
      </c>
    </row>
    <row r="79" spans="1:4">
      <c r="A79" s="14" t="s">
        <v>239</v>
      </c>
      <c r="B79" s="8">
        <v>0</v>
      </c>
      <c r="C79" s="8">
        <v>0</v>
      </c>
      <c r="D79" s="8">
        <v>75</v>
      </c>
    </row>
    <row r="80" spans="1:4">
      <c r="A80" s="14" t="s">
        <v>321</v>
      </c>
      <c r="B80" s="8">
        <v>0</v>
      </c>
      <c r="C80" s="8">
        <v>0</v>
      </c>
      <c r="D80" s="8">
        <v>4</v>
      </c>
    </row>
    <row r="81" spans="1:4">
      <c r="A81" s="14" t="s">
        <v>220</v>
      </c>
      <c r="B81" s="8">
        <v>3</v>
      </c>
      <c r="C81" s="8">
        <v>3</v>
      </c>
      <c r="D81" s="8">
        <v>16</v>
      </c>
    </row>
    <row r="82" spans="1:4">
      <c r="A82" s="14" t="s">
        <v>621</v>
      </c>
      <c r="B82" s="8">
        <v>326</v>
      </c>
      <c r="C82" s="8">
        <v>653</v>
      </c>
      <c r="D82" s="8">
        <v>6762</v>
      </c>
    </row>
  </sheetData>
  <pageMargins left="0.7" right="0.7" top="0.75" bottom="0.75" header="0.3" footer="0.3"/>
  <legacyDrawing r:id="rId2"/>
</worksheet>
</file>

<file path=xl/worksheets/sheet3.xml><?xml version="1.0" encoding="utf-8"?>
<worksheet xmlns="http://schemas.openxmlformats.org/spreadsheetml/2006/main" xmlns:r="http://schemas.openxmlformats.org/officeDocument/2006/relationships">
  <sheetPr>
    <tabColor theme="5"/>
  </sheetPr>
  <dimension ref="A3:F76"/>
  <sheetViews>
    <sheetView workbookViewId="0">
      <selection activeCell="B4" sqref="B4"/>
    </sheetView>
  </sheetViews>
  <sheetFormatPr baseColWidth="10" defaultRowHeight="15"/>
  <cols>
    <col min="1" max="1" width="22.42578125" customWidth="1"/>
    <col min="2" max="2" width="19.7109375" customWidth="1"/>
  </cols>
  <sheetData>
    <row r="3" spans="1:6">
      <c r="A3" t="s">
        <v>0</v>
      </c>
      <c r="B3" t="s">
        <v>322</v>
      </c>
      <c r="C3" t="s">
        <v>54</v>
      </c>
      <c r="D3" t="s">
        <v>55</v>
      </c>
      <c r="E3" t="s">
        <v>56</v>
      </c>
      <c r="F3" t="s">
        <v>57</v>
      </c>
    </row>
    <row r="4" spans="1:6">
      <c r="A4" s="2" t="s">
        <v>1</v>
      </c>
      <c r="B4" t="str">
        <f t="shared" ref="B4:B35" si="0">VLOOKUP(A4,MUNICIPALIDADCOD,2,FALSE)</f>
        <v>0301</v>
      </c>
      <c r="C4" s="3">
        <v>8</v>
      </c>
      <c r="D4" s="4">
        <v>6</v>
      </c>
      <c r="E4" s="4">
        <v>173</v>
      </c>
      <c r="F4" s="5">
        <v>308</v>
      </c>
    </row>
    <row r="5" spans="1:6">
      <c r="A5" s="6" t="s">
        <v>323</v>
      </c>
      <c r="B5" t="str">
        <f t="shared" si="0"/>
        <v>0101</v>
      </c>
      <c r="C5" s="7">
        <v>3</v>
      </c>
      <c r="D5" s="8">
        <v>6</v>
      </c>
      <c r="E5" s="8">
        <v>30</v>
      </c>
      <c r="F5" s="9">
        <v>0</v>
      </c>
    </row>
    <row r="6" spans="1:6">
      <c r="A6" s="6" t="s">
        <v>2</v>
      </c>
      <c r="B6" t="str">
        <f t="shared" si="0"/>
        <v>0102</v>
      </c>
      <c r="C6" s="7">
        <v>1</v>
      </c>
      <c r="D6" s="8">
        <v>0</v>
      </c>
      <c r="E6" s="8">
        <v>4</v>
      </c>
      <c r="F6" s="9">
        <v>0</v>
      </c>
    </row>
    <row r="7" spans="1:6">
      <c r="A7" s="6" t="s">
        <v>3</v>
      </c>
      <c r="B7" t="str">
        <f t="shared" si="0"/>
        <v>0602</v>
      </c>
      <c r="C7" s="7">
        <v>3</v>
      </c>
      <c r="D7" s="8">
        <v>1</v>
      </c>
      <c r="E7" s="8">
        <v>0</v>
      </c>
      <c r="F7" s="9">
        <v>3</v>
      </c>
    </row>
    <row r="8" spans="1:6">
      <c r="A8" s="6" t="s">
        <v>4</v>
      </c>
      <c r="B8" t="str">
        <f t="shared" si="0"/>
        <v>0302</v>
      </c>
      <c r="C8" s="7">
        <v>2</v>
      </c>
      <c r="D8" s="8">
        <v>0</v>
      </c>
      <c r="E8" s="8">
        <v>12</v>
      </c>
      <c r="F8" s="9">
        <v>0</v>
      </c>
    </row>
    <row r="9" spans="1:6">
      <c r="A9" s="6" t="s">
        <v>5</v>
      </c>
      <c r="B9" t="str">
        <f t="shared" si="0"/>
        <v>0603</v>
      </c>
      <c r="C9" s="7">
        <v>2</v>
      </c>
      <c r="D9" s="8">
        <v>1</v>
      </c>
      <c r="E9" s="8">
        <v>1</v>
      </c>
      <c r="F9" s="9">
        <v>5</v>
      </c>
    </row>
    <row r="10" spans="1:6">
      <c r="A10" s="6" t="s">
        <v>6</v>
      </c>
      <c r="B10" t="str">
        <f t="shared" si="0"/>
        <v>1102</v>
      </c>
      <c r="C10" s="7">
        <v>1</v>
      </c>
      <c r="D10" s="8">
        <v>0</v>
      </c>
      <c r="E10" s="8">
        <v>0</v>
      </c>
      <c r="F10" s="9">
        <v>6</v>
      </c>
    </row>
    <row r="11" spans="1:6">
      <c r="A11" s="6" t="s">
        <v>7</v>
      </c>
      <c r="B11" t="str">
        <f t="shared" si="0"/>
        <v>1302</v>
      </c>
      <c r="C11" s="7">
        <v>1</v>
      </c>
      <c r="D11" s="8">
        <v>0</v>
      </c>
      <c r="E11" s="8">
        <v>0</v>
      </c>
      <c r="F11" s="9">
        <v>33</v>
      </c>
    </row>
    <row r="12" spans="1:6">
      <c r="A12" s="6" t="s">
        <v>244</v>
      </c>
      <c r="B12" t="str">
        <f t="shared" si="0"/>
        <v>1103</v>
      </c>
      <c r="C12" s="7">
        <v>1</v>
      </c>
      <c r="D12" s="8">
        <v>0</v>
      </c>
      <c r="E12" s="8">
        <v>0</v>
      </c>
      <c r="F12" s="9">
        <v>1</v>
      </c>
    </row>
    <row r="13" spans="1:6">
      <c r="A13" s="6" t="s">
        <v>8</v>
      </c>
      <c r="B13" t="str">
        <f t="shared" si="0"/>
        <v>0303</v>
      </c>
      <c r="C13" s="7">
        <v>12</v>
      </c>
      <c r="D13" s="8">
        <v>11</v>
      </c>
      <c r="E13" s="8">
        <v>92</v>
      </c>
      <c r="F13" s="9">
        <v>175</v>
      </c>
    </row>
    <row r="14" spans="1:6">
      <c r="A14" s="6" t="s">
        <v>264</v>
      </c>
      <c r="B14" t="str">
        <f t="shared" si="0"/>
        <v>1201</v>
      </c>
      <c r="C14" s="7">
        <v>1</v>
      </c>
      <c r="D14" s="8">
        <v>0</v>
      </c>
      <c r="E14" s="8">
        <v>0</v>
      </c>
      <c r="F14" s="9">
        <v>5</v>
      </c>
    </row>
    <row r="15" spans="1:6">
      <c r="A15" s="6" t="s">
        <v>9</v>
      </c>
      <c r="B15" t="str">
        <f t="shared" si="0"/>
        <v>0203</v>
      </c>
      <c r="C15" s="7">
        <v>2</v>
      </c>
      <c r="D15" s="8">
        <v>11</v>
      </c>
      <c r="E15" s="8">
        <v>55</v>
      </c>
      <c r="F15" s="9">
        <v>34</v>
      </c>
    </row>
    <row r="16" spans="1:6">
      <c r="A16" s="6" t="s">
        <v>10</v>
      </c>
      <c r="B16" t="str">
        <f t="shared" si="0"/>
        <v>1206</v>
      </c>
      <c r="C16" s="7">
        <v>4</v>
      </c>
      <c r="D16" s="8">
        <v>0</v>
      </c>
      <c r="E16" s="8">
        <v>0</v>
      </c>
      <c r="F16" s="9">
        <v>71</v>
      </c>
    </row>
    <row r="17" spans="1:6">
      <c r="A17" s="6" t="s">
        <v>11</v>
      </c>
      <c r="B17" t="str">
        <f t="shared" si="0"/>
        <v>0502</v>
      </c>
      <c r="C17" s="7">
        <v>11</v>
      </c>
      <c r="D17" s="8">
        <v>29</v>
      </c>
      <c r="E17" s="8">
        <v>109</v>
      </c>
      <c r="F17" s="9">
        <v>159</v>
      </c>
    </row>
    <row r="18" spans="1:6">
      <c r="A18" s="6" t="s">
        <v>12</v>
      </c>
      <c r="B18" t="str">
        <f t="shared" si="0"/>
        <v>1202</v>
      </c>
      <c r="C18" s="7">
        <v>1</v>
      </c>
      <c r="D18" s="8">
        <v>0</v>
      </c>
      <c r="E18" s="8">
        <v>0</v>
      </c>
      <c r="F18" s="9">
        <v>2</v>
      </c>
    </row>
    <row r="19" spans="1:6">
      <c r="A19" s="6" t="s">
        <v>13</v>
      </c>
      <c r="B19" t="str">
        <f t="shared" si="0"/>
        <v>0619</v>
      </c>
      <c r="C19" s="7">
        <v>4</v>
      </c>
      <c r="D19" s="8">
        <v>0</v>
      </c>
      <c r="E19" s="8">
        <v>1</v>
      </c>
      <c r="F19" s="9">
        <v>29</v>
      </c>
    </row>
    <row r="20" spans="1:6">
      <c r="A20" s="6" t="s">
        <v>14</v>
      </c>
      <c r="B20" t="str">
        <f t="shared" si="0"/>
        <v>0202</v>
      </c>
      <c r="C20" s="7">
        <v>5</v>
      </c>
      <c r="D20" s="8">
        <v>22</v>
      </c>
      <c r="E20" s="8">
        <v>53</v>
      </c>
      <c r="F20" s="9">
        <v>69</v>
      </c>
    </row>
    <row r="21" spans="1:6">
      <c r="A21" s="6" t="s">
        <v>245</v>
      </c>
      <c r="B21" t="str">
        <f t="shared" si="0"/>
        <v>1104</v>
      </c>
      <c r="C21" s="7">
        <v>3</v>
      </c>
      <c r="D21" s="8">
        <v>0</v>
      </c>
      <c r="E21" s="8">
        <v>0</v>
      </c>
      <c r="F21" s="9">
        <v>31</v>
      </c>
    </row>
    <row r="22" spans="1:6">
      <c r="A22" s="6" t="s">
        <v>67</v>
      </c>
      <c r="B22" t="str">
        <f t="shared" si="0"/>
        <v>0104</v>
      </c>
      <c r="C22" s="7">
        <v>1</v>
      </c>
      <c r="D22" s="8">
        <v>2</v>
      </c>
      <c r="E22" s="8">
        <v>20</v>
      </c>
      <c r="F22" s="9">
        <v>44</v>
      </c>
    </row>
    <row r="23" spans="1:6">
      <c r="A23" s="6" t="s">
        <v>15</v>
      </c>
      <c r="B23" t="str">
        <f t="shared" si="0"/>
        <v>1404</v>
      </c>
      <c r="C23" s="7">
        <v>1</v>
      </c>
      <c r="D23" s="8">
        <v>0</v>
      </c>
      <c r="E23" s="8">
        <v>0</v>
      </c>
      <c r="F23" s="9">
        <v>1</v>
      </c>
    </row>
    <row r="24" spans="1:6">
      <c r="A24" s="6" t="s">
        <v>16</v>
      </c>
      <c r="B24" t="str">
        <f t="shared" si="0"/>
        <v>0304</v>
      </c>
      <c r="C24" s="7">
        <v>1</v>
      </c>
      <c r="D24" s="8">
        <v>3</v>
      </c>
      <c r="E24" s="8">
        <v>1</v>
      </c>
      <c r="F24" s="9">
        <v>2</v>
      </c>
    </row>
    <row r="25" spans="1:6">
      <c r="A25" s="6" t="s">
        <v>17</v>
      </c>
      <c r="B25" t="str">
        <f t="shared" si="0"/>
        <v>0703</v>
      </c>
      <c r="C25" s="7">
        <v>3</v>
      </c>
      <c r="D25" s="8">
        <v>0</v>
      </c>
      <c r="E25" s="8">
        <v>0</v>
      </c>
      <c r="F25" s="9">
        <v>24</v>
      </c>
    </row>
    <row r="26" spans="1:6">
      <c r="A26" s="6" t="s">
        <v>18</v>
      </c>
      <c r="B26" t="str">
        <f t="shared" si="0"/>
        <v>0409</v>
      </c>
      <c r="C26" s="7">
        <v>3</v>
      </c>
      <c r="D26" s="8">
        <v>0</v>
      </c>
      <c r="E26" s="8">
        <v>0</v>
      </c>
      <c r="F26" s="9">
        <v>64</v>
      </c>
    </row>
    <row r="27" spans="1:6">
      <c r="A27" s="6" t="s">
        <v>19</v>
      </c>
      <c r="B27" t="str">
        <f t="shared" si="0"/>
        <v>0204</v>
      </c>
      <c r="C27" s="7">
        <v>1</v>
      </c>
      <c r="D27" s="8">
        <v>3</v>
      </c>
      <c r="E27" s="8">
        <v>0</v>
      </c>
      <c r="F27" s="9">
        <v>0</v>
      </c>
    </row>
    <row r="28" spans="1:6">
      <c r="A28" s="6" t="s">
        <v>20</v>
      </c>
      <c r="B28" t="str">
        <f t="shared" si="0"/>
        <v>1306</v>
      </c>
      <c r="C28" s="7">
        <v>1</v>
      </c>
      <c r="D28" s="8">
        <v>6</v>
      </c>
      <c r="E28" s="8">
        <v>0</v>
      </c>
      <c r="F28" s="9">
        <v>32</v>
      </c>
    </row>
    <row r="29" spans="1:6">
      <c r="A29" s="6" t="s">
        <v>21</v>
      </c>
      <c r="B29" t="str">
        <f t="shared" si="0"/>
        <v>0605</v>
      </c>
      <c r="C29" s="7">
        <v>3</v>
      </c>
      <c r="D29" s="8">
        <v>0</v>
      </c>
      <c r="E29" s="8">
        <v>0</v>
      </c>
      <c r="F29" s="9">
        <v>13</v>
      </c>
    </row>
    <row r="30" spans="1:6">
      <c r="A30" s="6" t="s">
        <v>91</v>
      </c>
      <c r="B30" t="str">
        <f t="shared" si="0"/>
        <v>0205</v>
      </c>
      <c r="C30" s="7">
        <v>1</v>
      </c>
      <c r="D30" s="8">
        <v>2</v>
      </c>
      <c r="E30" s="8">
        <v>0</v>
      </c>
      <c r="F30" s="9">
        <v>0</v>
      </c>
    </row>
    <row r="31" spans="1:6">
      <c r="A31" s="6" t="s">
        <v>22</v>
      </c>
      <c r="B31" t="str">
        <f t="shared" si="0"/>
        <v>1002</v>
      </c>
      <c r="C31" s="7">
        <v>1</v>
      </c>
      <c r="D31" s="8">
        <v>0</v>
      </c>
      <c r="E31" s="8">
        <v>0</v>
      </c>
      <c r="F31" s="9">
        <v>55</v>
      </c>
    </row>
    <row r="32" spans="1:6">
      <c r="A32" s="6" t="s">
        <v>23</v>
      </c>
      <c r="B32" t="str">
        <f t="shared" si="0"/>
        <v>0607</v>
      </c>
      <c r="C32" s="7">
        <v>1</v>
      </c>
      <c r="D32" s="8">
        <v>0</v>
      </c>
      <c r="E32" s="8">
        <v>2</v>
      </c>
      <c r="F32" s="9">
        <v>12</v>
      </c>
    </row>
    <row r="33" spans="1:6">
      <c r="A33" s="6" t="s">
        <v>24</v>
      </c>
      <c r="B33" t="str">
        <f t="shared" si="0"/>
        <v>0507</v>
      </c>
      <c r="C33" s="7">
        <v>6</v>
      </c>
      <c r="D33" s="8">
        <v>33</v>
      </c>
      <c r="E33" s="8">
        <v>88</v>
      </c>
      <c r="F33" s="9">
        <v>104</v>
      </c>
    </row>
    <row r="34" spans="1:6">
      <c r="A34" s="6" t="s">
        <v>25</v>
      </c>
      <c r="B34" t="str">
        <f t="shared" si="0"/>
        <v>0508</v>
      </c>
      <c r="C34" s="7">
        <v>3</v>
      </c>
      <c r="D34" s="8">
        <v>0</v>
      </c>
      <c r="E34" s="8">
        <v>1</v>
      </c>
      <c r="F34" s="9">
        <v>25</v>
      </c>
    </row>
    <row r="35" spans="1:6">
      <c r="A35" s="6" t="s">
        <v>26</v>
      </c>
      <c r="B35" t="str">
        <f t="shared" si="0"/>
        <v>1108</v>
      </c>
      <c r="C35" s="7">
        <v>28</v>
      </c>
      <c r="D35" s="8">
        <v>2</v>
      </c>
      <c r="E35" s="8">
        <v>0</v>
      </c>
      <c r="F35" s="9">
        <v>2049</v>
      </c>
    </row>
    <row r="36" spans="1:6">
      <c r="A36" s="6" t="s">
        <v>27</v>
      </c>
      <c r="B36" t="str">
        <f t="shared" ref="B36:B67" si="1">VLOOKUP(A36,MUNICIPALIDADCOD,2,FALSE)</f>
        <v>0307</v>
      </c>
      <c r="C36" s="7">
        <v>2</v>
      </c>
      <c r="D36" s="8">
        <v>0</v>
      </c>
      <c r="E36" s="8">
        <v>5</v>
      </c>
      <c r="F36" s="9">
        <v>0</v>
      </c>
    </row>
    <row r="37" spans="1:6">
      <c r="A37" s="6" t="s">
        <v>251</v>
      </c>
      <c r="B37" t="str">
        <f t="shared" si="1"/>
        <v>1110</v>
      </c>
      <c r="C37" s="7">
        <v>1</v>
      </c>
      <c r="D37" s="8">
        <v>0</v>
      </c>
      <c r="E37" s="8">
        <v>0</v>
      </c>
      <c r="F37" s="9">
        <v>5</v>
      </c>
    </row>
    <row r="38" spans="1:6">
      <c r="A38" s="6" t="s">
        <v>325</v>
      </c>
      <c r="B38" t="str">
        <f t="shared" si="1"/>
        <v>0107</v>
      </c>
      <c r="C38" s="7">
        <v>1</v>
      </c>
      <c r="D38" s="8">
        <v>4</v>
      </c>
      <c r="E38" s="8">
        <v>8</v>
      </c>
      <c r="F38" s="9">
        <v>0</v>
      </c>
    </row>
    <row r="39" spans="1:6">
      <c r="A39" s="6" t="s">
        <v>326</v>
      </c>
      <c r="B39" t="str">
        <f t="shared" si="1"/>
        <v>1408</v>
      </c>
      <c r="C39" s="7">
        <v>1</v>
      </c>
      <c r="D39" s="8">
        <v>0</v>
      </c>
      <c r="E39" s="8">
        <v>0</v>
      </c>
      <c r="F39" s="9">
        <v>46</v>
      </c>
    </row>
    <row r="40" spans="1:6">
      <c r="A40" s="6" t="s">
        <v>28</v>
      </c>
      <c r="B40" t="str">
        <f t="shared" si="1"/>
        <v>0608</v>
      </c>
      <c r="C40" s="7">
        <v>11</v>
      </c>
      <c r="D40" s="8">
        <v>0</v>
      </c>
      <c r="E40" s="8">
        <v>0</v>
      </c>
      <c r="F40" s="9">
        <v>64</v>
      </c>
    </row>
    <row r="41" spans="1:6">
      <c r="A41" s="6" t="s">
        <v>29</v>
      </c>
      <c r="B41" t="str">
        <f t="shared" si="1"/>
        <v>0207</v>
      </c>
      <c r="C41" s="7">
        <v>2</v>
      </c>
      <c r="D41" s="8">
        <v>4</v>
      </c>
      <c r="E41" s="8">
        <v>22</v>
      </c>
      <c r="F41" s="9">
        <v>4</v>
      </c>
    </row>
    <row r="42" spans="1:6">
      <c r="A42" s="6" t="s">
        <v>30</v>
      </c>
      <c r="B42" t="str">
        <f t="shared" si="1"/>
        <v>1209</v>
      </c>
      <c r="C42" s="7">
        <v>1</v>
      </c>
      <c r="D42" s="8">
        <v>0</v>
      </c>
      <c r="E42" s="8">
        <v>0</v>
      </c>
      <c r="F42" s="9">
        <v>1</v>
      </c>
    </row>
    <row r="43" spans="1:6">
      <c r="A43" s="6" t="s">
        <v>31</v>
      </c>
      <c r="B43" t="str">
        <f t="shared" si="1"/>
        <v>0308</v>
      </c>
      <c r="C43" s="7">
        <v>1</v>
      </c>
      <c r="D43" s="8">
        <v>3</v>
      </c>
      <c r="E43" s="8">
        <v>6</v>
      </c>
      <c r="F43" s="9">
        <v>0</v>
      </c>
    </row>
    <row r="44" spans="1:6">
      <c r="A44" s="6" t="s">
        <v>107</v>
      </c>
      <c r="B44" t="str">
        <f t="shared" si="1"/>
        <v>0309</v>
      </c>
      <c r="C44" s="7">
        <v>3</v>
      </c>
      <c r="D44" s="8">
        <v>4</v>
      </c>
      <c r="E44" s="8">
        <v>14</v>
      </c>
      <c r="F44" s="9">
        <v>33</v>
      </c>
    </row>
    <row r="45" spans="1:6">
      <c r="A45" s="6" t="s">
        <v>32</v>
      </c>
      <c r="B45" t="str">
        <f t="shared" si="1"/>
        <v>0610</v>
      </c>
      <c r="C45" s="7">
        <v>2</v>
      </c>
      <c r="D45" s="8">
        <v>4</v>
      </c>
      <c r="E45" s="8">
        <v>0</v>
      </c>
      <c r="F45" s="9">
        <v>3</v>
      </c>
    </row>
    <row r="46" spans="1:6">
      <c r="A46" s="6" t="s">
        <v>255</v>
      </c>
      <c r="B46" t="str">
        <f t="shared" si="1"/>
        <v>1114</v>
      </c>
      <c r="C46" s="7">
        <v>3</v>
      </c>
      <c r="D46" s="8">
        <v>0</v>
      </c>
      <c r="E46" s="8">
        <v>0</v>
      </c>
      <c r="F46" s="9">
        <v>168</v>
      </c>
    </row>
    <row r="47" spans="1:6">
      <c r="A47" s="6" t="s">
        <v>33</v>
      </c>
      <c r="B47" t="str">
        <f t="shared" si="1"/>
        <v>0611</v>
      </c>
      <c r="C47" s="7">
        <v>1</v>
      </c>
      <c r="D47" s="8">
        <v>0</v>
      </c>
      <c r="E47" s="8">
        <v>0</v>
      </c>
      <c r="F47" s="9">
        <v>22</v>
      </c>
    </row>
    <row r="48" spans="1:6">
      <c r="A48" s="6" t="s">
        <v>34</v>
      </c>
      <c r="B48" t="str">
        <f t="shared" si="1"/>
        <v>0513</v>
      </c>
      <c r="C48" s="7">
        <v>4</v>
      </c>
      <c r="D48" s="8">
        <v>88</v>
      </c>
      <c r="E48" s="8">
        <v>55</v>
      </c>
      <c r="F48" s="9">
        <v>159</v>
      </c>
    </row>
    <row r="49" spans="1:6">
      <c r="A49" s="6" t="s">
        <v>108</v>
      </c>
      <c r="B49" t="str">
        <f t="shared" si="1"/>
        <v>0310</v>
      </c>
      <c r="C49" s="7">
        <v>1</v>
      </c>
      <c r="D49" s="8">
        <v>0</v>
      </c>
      <c r="E49" s="8">
        <v>5</v>
      </c>
      <c r="F49" s="9">
        <v>0</v>
      </c>
    </row>
    <row r="50" spans="1:6">
      <c r="A50" s="6" t="s">
        <v>233</v>
      </c>
      <c r="B50" t="str">
        <f t="shared" si="1"/>
        <v>1003</v>
      </c>
      <c r="C50" s="7">
        <v>1</v>
      </c>
      <c r="D50" s="8">
        <v>0</v>
      </c>
      <c r="E50" s="8">
        <v>0</v>
      </c>
      <c r="F50" s="9">
        <v>22</v>
      </c>
    </row>
    <row r="51" spans="1:6">
      <c r="A51" s="6" t="s">
        <v>327</v>
      </c>
      <c r="B51" t="str">
        <f t="shared" si="1"/>
        <v>1117</v>
      </c>
      <c r="C51" s="7">
        <v>7</v>
      </c>
      <c r="D51" s="8">
        <v>0</v>
      </c>
      <c r="E51" s="8">
        <v>0</v>
      </c>
      <c r="F51" s="9">
        <v>677</v>
      </c>
    </row>
    <row r="52" spans="1:6">
      <c r="A52" s="6" t="s">
        <v>75</v>
      </c>
      <c r="B52" t="str">
        <f t="shared" si="1"/>
        <v>0108</v>
      </c>
      <c r="C52" s="7">
        <v>5</v>
      </c>
      <c r="D52" s="8">
        <v>28</v>
      </c>
      <c r="E52" s="8">
        <v>142</v>
      </c>
      <c r="F52" s="9">
        <v>518</v>
      </c>
    </row>
    <row r="53" spans="1:6">
      <c r="A53" s="6" t="s">
        <v>35</v>
      </c>
      <c r="B53" t="str">
        <f t="shared" si="1"/>
        <v>0515</v>
      </c>
      <c r="C53" s="7">
        <v>5</v>
      </c>
      <c r="D53" s="8">
        <v>0</v>
      </c>
      <c r="E53" s="8">
        <v>0</v>
      </c>
      <c r="F53" s="9">
        <v>28</v>
      </c>
    </row>
    <row r="54" spans="1:6">
      <c r="A54" s="6" t="s">
        <v>36</v>
      </c>
      <c r="B54" t="str">
        <f t="shared" si="1"/>
        <v>0312</v>
      </c>
      <c r="C54" s="7">
        <v>12</v>
      </c>
      <c r="D54" s="8">
        <v>27</v>
      </c>
      <c r="E54" s="8">
        <v>185</v>
      </c>
      <c r="F54" s="9">
        <v>51</v>
      </c>
    </row>
    <row r="55" spans="1:6">
      <c r="A55" s="6" t="s">
        <v>37</v>
      </c>
      <c r="B55" t="str">
        <f t="shared" si="1"/>
        <v>0822</v>
      </c>
      <c r="C55" s="7">
        <v>6</v>
      </c>
      <c r="D55" s="8">
        <v>0</v>
      </c>
      <c r="E55" s="8">
        <v>0</v>
      </c>
      <c r="F55" s="9">
        <v>378</v>
      </c>
    </row>
    <row r="56" spans="1:6">
      <c r="A56" s="6" t="s">
        <v>38</v>
      </c>
      <c r="B56" t="str">
        <f t="shared" si="1"/>
        <v>0813</v>
      </c>
      <c r="C56" s="7">
        <v>11</v>
      </c>
      <c r="D56" s="8">
        <v>0</v>
      </c>
      <c r="E56" s="8">
        <v>0</v>
      </c>
      <c r="F56" s="9">
        <v>167</v>
      </c>
    </row>
    <row r="57" spans="1:6">
      <c r="A57" s="6" t="s">
        <v>39</v>
      </c>
      <c r="B57" t="str">
        <f t="shared" si="1"/>
        <v>0613</v>
      </c>
      <c r="C57" s="7">
        <v>4</v>
      </c>
      <c r="D57" s="8">
        <v>1</v>
      </c>
      <c r="E57" s="8">
        <v>1</v>
      </c>
      <c r="F57" s="9">
        <v>8</v>
      </c>
    </row>
    <row r="58" spans="1:6">
      <c r="A58" s="6" t="s">
        <v>40</v>
      </c>
      <c r="B58" t="str">
        <f t="shared" si="1"/>
        <v>1217</v>
      </c>
      <c r="C58" s="7">
        <v>16</v>
      </c>
      <c r="D58" s="8">
        <v>0</v>
      </c>
      <c r="E58" s="8">
        <v>0</v>
      </c>
      <c r="F58" s="9">
        <v>125</v>
      </c>
    </row>
    <row r="59" spans="1:6">
      <c r="A59" s="6" t="s">
        <v>41</v>
      </c>
      <c r="B59" t="str">
        <f t="shared" si="1"/>
        <v>0815</v>
      </c>
      <c r="C59" s="7">
        <v>5</v>
      </c>
      <c r="D59" s="8">
        <v>0</v>
      </c>
      <c r="E59" s="8">
        <v>0</v>
      </c>
      <c r="F59" s="9">
        <v>332</v>
      </c>
    </row>
    <row r="60" spans="1:6">
      <c r="A60" s="6" t="s">
        <v>42</v>
      </c>
      <c r="B60" t="str">
        <f t="shared" si="1"/>
        <v>0816</v>
      </c>
      <c r="C60" s="7">
        <v>1</v>
      </c>
      <c r="D60" s="8">
        <v>0</v>
      </c>
      <c r="E60" s="8">
        <v>0</v>
      </c>
      <c r="F60" s="9">
        <v>13</v>
      </c>
    </row>
    <row r="61" spans="1:6">
      <c r="A61" s="6" t="s">
        <v>43</v>
      </c>
      <c r="B61" t="str">
        <f t="shared" si="1"/>
        <v>0110</v>
      </c>
      <c r="C61" s="7">
        <v>2</v>
      </c>
      <c r="D61" s="8">
        <v>2</v>
      </c>
      <c r="E61" s="8">
        <v>18</v>
      </c>
      <c r="F61" s="9">
        <v>3</v>
      </c>
    </row>
    <row r="62" spans="1:6">
      <c r="A62" s="6" t="s">
        <v>44</v>
      </c>
      <c r="B62" t="str">
        <f t="shared" si="1"/>
        <v>0614</v>
      </c>
      <c r="C62" s="7">
        <v>1</v>
      </c>
      <c r="D62" s="8">
        <v>8</v>
      </c>
      <c r="E62" s="8">
        <v>0</v>
      </c>
      <c r="F62" s="9">
        <v>0</v>
      </c>
    </row>
    <row r="63" spans="1:6">
      <c r="A63" s="6" t="s">
        <v>95</v>
      </c>
      <c r="B63" t="str">
        <f t="shared" si="1"/>
        <v>0209</v>
      </c>
      <c r="C63" s="7">
        <v>1</v>
      </c>
      <c r="D63" s="8">
        <v>1</v>
      </c>
      <c r="E63" s="8">
        <v>2</v>
      </c>
      <c r="F63" s="9">
        <v>6</v>
      </c>
    </row>
    <row r="64" spans="1:6">
      <c r="A64" s="6" t="s">
        <v>45</v>
      </c>
      <c r="B64" t="str">
        <f t="shared" si="1"/>
        <v>0210</v>
      </c>
      <c r="C64" s="7">
        <v>3</v>
      </c>
      <c r="D64" s="8">
        <v>7</v>
      </c>
      <c r="E64" s="8">
        <v>23</v>
      </c>
      <c r="F64" s="9">
        <v>17</v>
      </c>
    </row>
    <row r="65" spans="1:6">
      <c r="A65" s="6" t="s">
        <v>259</v>
      </c>
      <c r="B65" t="str">
        <f t="shared" si="1"/>
        <v>1118</v>
      </c>
      <c r="C65" s="7">
        <v>1</v>
      </c>
      <c r="D65" s="8">
        <v>0</v>
      </c>
      <c r="E65" s="8">
        <v>0</v>
      </c>
      <c r="F65" s="9">
        <v>19</v>
      </c>
    </row>
    <row r="66" spans="1:6">
      <c r="A66" s="6" t="s">
        <v>324</v>
      </c>
      <c r="B66" t="str">
        <f t="shared" si="1"/>
        <v>0818</v>
      </c>
      <c r="C66" s="7">
        <v>5</v>
      </c>
      <c r="D66" s="8">
        <v>0</v>
      </c>
      <c r="E66" s="8">
        <v>0</v>
      </c>
      <c r="F66" s="9">
        <v>42</v>
      </c>
    </row>
    <row r="67" spans="1:6">
      <c r="A67" s="6" t="s">
        <v>46</v>
      </c>
      <c r="B67" t="str">
        <f t="shared" si="1"/>
        <v>0511</v>
      </c>
      <c r="C67" s="7">
        <v>6</v>
      </c>
      <c r="D67" s="8">
        <v>0</v>
      </c>
      <c r="E67" s="8">
        <v>0</v>
      </c>
      <c r="F67" s="9">
        <v>37</v>
      </c>
    </row>
    <row r="68" spans="1:6">
      <c r="A68" s="6" t="s">
        <v>47</v>
      </c>
      <c r="B68" t="str">
        <f t="shared" ref="B68:B75" si="2">VLOOKUP(A68,MUNICIPALIDADCOD,2,FALSE)</f>
        <v>0819</v>
      </c>
      <c r="C68" s="7">
        <v>2</v>
      </c>
      <c r="D68" s="8">
        <v>0</v>
      </c>
      <c r="E68" s="8">
        <v>0</v>
      </c>
      <c r="F68" s="9">
        <v>41</v>
      </c>
    </row>
    <row r="69" spans="1:6">
      <c r="A69" s="6" t="s">
        <v>48</v>
      </c>
      <c r="B69" t="str">
        <f t="shared" si="2"/>
        <v>0616</v>
      </c>
      <c r="C69" s="7">
        <v>10</v>
      </c>
      <c r="D69" s="8">
        <v>2</v>
      </c>
      <c r="E69" s="8">
        <v>1</v>
      </c>
      <c r="F69" s="9">
        <v>24</v>
      </c>
    </row>
    <row r="70" spans="1:6">
      <c r="A70" s="6" t="s">
        <v>49</v>
      </c>
      <c r="B70" t="str">
        <f t="shared" si="2"/>
        <v>0315</v>
      </c>
      <c r="C70" s="7">
        <v>8</v>
      </c>
      <c r="D70" s="8">
        <v>4</v>
      </c>
      <c r="E70" s="8">
        <v>77</v>
      </c>
      <c r="F70" s="9">
        <v>107</v>
      </c>
    </row>
    <row r="71" spans="1:6">
      <c r="A71" s="6" t="s">
        <v>50</v>
      </c>
      <c r="B71" t="str">
        <f t="shared" si="2"/>
        <v>0111</v>
      </c>
      <c r="C71" s="7">
        <v>1</v>
      </c>
      <c r="D71" s="8">
        <v>0</v>
      </c>
      <c r="E71" s="8">
        <v>3</v>
      </c>
      <c r="F71" s="9">
        <v>5</v>
      </c>
    </row>
    <row r="72" spans="1:6">
      <c r="A72" s="6" t="s">
        <v>263</v>
      </c>
      <c r="B72" t="str">
        <f t="shared" si="2"/>
        <v>1122</v>
      </c>
      <c r="C72" s="7">
        <v>1</v>
      </c>
      <c r="D72" s="8">
        <v>0</v>
      </c>
      <c r="E72" s="8">
        <v>0</v>
      </c>
      <c r="F72" s="9">
        <v>2</v>
      </c>
    </row>
    <row r="73" spans="1:6">
      <c r="A73" s="6" t="s">
        <v>51</v>
      </c>
      <c r="B73" t="str">
        <f t="shared" si="2"/>
        <v>1011</v>
      </c>
      <c r="C73" s="7">
        <v>4</v>
      </c>
      <c r="D73" s="8">
        <v>0</v>
      </c>
      <c r="E73" s="8">
        <v>0</v>
      </c>
      <c r="F73" s="9">
        <v>75</v>
      </c>
    </row>
    <row r="74" spans="1:6">
      <c r="A74" s="6" t="s">
        <v>52</v>
      </c>
      <c r="B74" t="str">
        <f t="shared" si="2"/>
        <v>1418</v>
      </c>
      <c r="C74" s="7">
        <v>1</v>
      </c>
      <c r="D74" s="8">
        <v>0</v>
      </c>
      <c r="E74" s="8">
        <v>0</v>
      </c>
      <c r="F74" s="9">
        <v>4</v>
      </c>
    </row>
    <row r="75" spans="1:6">
      <c r="A75" s="6" t="s">
        <v>53</v>
      </c>
      <c r="B75" t="str">
        <f t="shared" si="2"/>
        <v>0821</v>
      </c>
      <c r="C75" s="7">
        <v>6</v>
      </c>
      <c r="D75" s="8">
        <v>3</v>
      </c>
      <c r="E75" s="8">
        <v>0</v>
      </c>
      <c r="F75" s="9">
        <v>16</v>
      </c>
    </row>
    <row r="76" spans="1:6">
      <c r="A76" s="6"/>
      <c r="C76" s="7"/>
      <c r="D76" s="8"/>
      <c r="E76" s="8"/>
      <c r="F76" s="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theme="5"/>
  </sheetPr>
  <dimension ref="A2:F74"/>
  <sheetViews>
    <sheetView workbookViewId="0">
      <selection activeCell="B6" sqref="B6"/>
    </sheetView>
  </sheetViews>
  <sheetFormatPr baseColWidth="10" defaultRowHeight="15"/>
  <cols>
    <col min="1" max="1" width="18.5703125" customWidth="1"/>
    <col min="2" max="2" width="17" customWidth="1"/>
    <col min="3" max="3" width="15.85546875" customWidth="1"/>
  </cols>
  <sheetData>
    <row r="2" spans="1:6">
      <c r="A2" s="1" t="s">
        <v>0</v>
      </c>
      <c r="B2" s="1" t="s">
        <v>322</v>
      </c>
      <c r="C2" s="1" t="s">
        <v>54</v>
      </c>
      <c r="D2" s="1" t="s">
        <v>55</v>
      </c>
      <c r="E2" s="1" t="s">
        <v>56</v>
      </c>
      <c r="F2" s="1" t="s">
        <v>57</v>
      </c>
    </row>
    <row r="3" spans="1:6">
      <c r="A3" s="2" t="s">
        <v>1</v>
      </c>
      <c r="B3" t="str">
        <f t="shared" ref="B3:B34" si="0">VLOOKUP(A3,MUNICIPALIDADCOD,2,FALSE)</f>
        <v>0301</v>
      </c>
      <c r="C3" s="3">
        <v>8</v>
      </c>
      <c r="D3" s="4">
        <v>6</v>
      </c>
      <c r="E3" s="4">
        <v>173</v>
      </c>
      <c r="F3" s="5">
        <v>308</v>
      </c>
    </row>
    <row r="4" spans="1:6">
      <c r="A4" s="6" t="s">
        <v>323</v>
      </c>
      <c r="B4" t="str">
        <f t="shared" si="0"/>
        <v>0101</v>
      </c>
      <c r="C4" s="7">
        <v>3</v>
      </c>
      <c r="D4" s="8">
        <v>6</v>
      </c>
      <c r="E4" s="8">
        <v>30</v>
      </c>
      <c r="F4" s="9">
        <v>0</v>
      </c>
    </row>
    <row r="5" spans="1:6">
      <c r="A5" s="6" t="s">
        <v>2</v>
      </c>
      <c r="B5" t="str">
        <f t="shared" si="0"/>
        <v>0102</v>
      </c>
      <c r="C5" s="7">
        <v>1</v>
      </c>
      <c r="D5" s="8">
        <v>0</v>
      </c>
      <c r="E5" s="8">
        <v>4</v>
      </c>
      <c r="F5" s="9">
        <v>0</v>
      </c>
    </row>
    <row r="6" spans="1:6">
      <c r="A6" s="6" t="s">
        <v>3</v>
      </c>
      <c r="B6" t="str">
        <f t="shared" si="0"/>
        <v>0602</v>
      </c>
      <c r="C6" s="7">
        <v>3</v>
      </c>
      <c r="D6" s="8">
        <v>0</v>
      </c>
      <c r="E6" s="8">
        <v>1</v>
      </c>
      <c r="F6" s="9">
        <v>3</v>
      </c>
    </row>
    <row r="7" spans="1:6">
      <c r="A7" s="6" t="s">
        <v>4</v>
      </c>
      <c r="B7" t="str">
        <f t="shared" si="0"/>
        <v>0302</v>
      </c>
      <c r="C7" s="7">
        <v>2</v>
      </c>
      <c r="D7" s="8">
        <v>0</v>
      </c>
      <c r="E7" s="8">
        <v>12</v>
      </c>
      <c r="F7" s="9">
        <v>0</v>
      </c>
    </row>
    <row r="8" spans="1:6">
      <c r="A8" s="6" t="s">
        <v>5</v>
      </c>
      <c r="B8" t="str">
        <f t="shared" si="0"/>
        <v>0603</v>
      </c>
      <c r="C8" s="7">
        <v>2</v>
      </c>
      <c r="D8" s="8">
        <v>1</v>
      </c>
      <c r="E8" s="8">
        <v>1</v>
      </c>
      <c r="F8" s="9">
        <v>5</v>
      </c>
    </row>
    <row r="9" spans="1:6">
      <c r="A9" s="6" t="s">
        <v>6</v>
      </c>
      <c r="B9" t="str">
        <f t="shared" si="0"/>
        <v>1102</v>
      </c>
      <c r="C9" s="7">
        <v>1</v>
      </c>
      <c r="D9" s="8">
        <v>0</v>
      </c>
      <c r="E9" s="8">
        <v>0</v>
      </c>
      <c r="F9" s="9">
        <v>6</v>
      </c>
    </row>
    <row r="10" spans="1:6">
      <c r="A10" s="6" t="s">
        <v>7</v>
      </c>
      <c r="B10" t="str">
        <f t="shared" si="0"/>
        <v>1302</v>
      </c>
      <c r="C10" s="7">
        <v>1</v>
      </c>
      <c r="D10" s="8">
        <v>0</v>
      </c>
      <c r="E10" s="8">
        <v>0</v>
      </c>
      <c r="F10" s="9">
        <v>33</v>
      </c>
    </row>
    <row r="11" spans="1:6">
      <c r="A11" s="6" t="s">
        <v>244</v>
      </c>
      <c r="B11" t="str">
        <f t="shared" si="0"/>
        <v>1103</v>
      </c>
      <c r="C11" s="7">
        <v>1</v>
      </c>
      <c r="D11" s="8">
        <v>0</v>
      </c>
      <c r="E11" s="8">
        <v>0</v>
      </c>
      <c r="F11" s="9">
        <v>1</v>
      </c>
    </row>
    <row r="12" spans="1:6">
      <c r="A12" s="6" t="s">
        <v>8</v>
      </c>
      <c r="B12" t="str">
        <f t="shared" si="0"/>
        <v>0303</v>
      </c>
      <c r="C12" s="7">
        <v>12</v>
      </c>
      <c r="D12" s="8">
        <v>11</v>
      </c>
      <c r="E12" s="8">
        <v>92</v>
      </c>
      <c r="F12" s="9">
        <v>175</v>
      </c>
    </row>
    <row r="13" spans="1:6">
      <c r="A13" s="6" t="s">
        <v>264</v>
      </c>
      <c r="B13" t="str">
        <f t="shared" si="0"/>
        <v>1201</v>
      </c>
      <c r="C13" s="7">
        <v>1</v>
      </c>
      <c r="D13" s="8">
        <v>0</v>
      </c>
      <c r="E13" s="8">
        <v>0</v>
      </c>
      <c r="F13" s="9">
        <v>5</v>
      </c>
    </row>
    <row r="14" spans="1:6">
      <c r="A14" s="6" t="s">
        <v>9</v>
      </c>
      <c r="B14" t="str">
        <f t="shared" si="0"/>
        <v>0203</v>
      </c>
      <c r="C14" s="7">
        <v>5</v>
      </c>
      <c r="D14" s="8">
        <v>11</v>
      </c>
      <c r="E14" s="8">
        <v>55</v>
      </c>
      <c r="F14" s="9">
        <v>34</v>
      </c>
    </row>
    <row r="15" spans="1:6">
      <c r="A15" s="6" t="s">
        <v>10</v>
      </c>
      <c r="B15" t="str">
        <f t="shared" si="0"/>
        <v>1206</v>
      </c>
      <c r="C15" s="7">
        <v>4</v>
      </c>
      <c r="D15" s="8">
        <v>0</v>
      </c>
      <c r="E15" s="8">
        <v>0</v>
      </c>
      <c r="F15" s="9">
        <v>71</v>
      </c>
    </row>
    <row r="16" spans="1:6">
      <c r="A16" s="6" t="s">
        <v>11</v>
      </c>
      <c r="B16" t="str">
        <f t="shared" si="0"/>
        <v>0502</v>
      </c>
      <c r="C16" s="7">
        <v>11</v>
      </c>
      <c r="D16" s="8">
        <v>29</v>
      </c>
      <c r="E16" s="8">
        <v>109</v>
      </c>
      <c r="F16" s="9">
        <v>158</v>
      </c>
    </row>
    <row r="17" spans="1:6">
      <c r="A17" s="6" t="s">
        <v>12</v>
      </c>
      <c r="B17" t="str">
        <f t="shared" si="0"/>
        <v>1202</v>
      </c>
      <c r="C17" s="7">
        <v>2</v>
      </c>
      <c r="D17" s="8">
        <v>7</v>
      </c>
      <c r="E17" s="8">
        <v>0</v>
      </c>
      <c r="F17" s="9">
        <v>2</v>
      </c>
    </row>
    <row r="18" spans="1:6">
      <c r="A18" s="6" t="s">
        <v>13</v>
      </c>
      <c r="B18" t="str">
        <f t="shared" si="0"/>
        <v>0619</v>
      </c>
      <c r="C18" s="7">
        <v>4</v>
      </c>
      <c r="D18" s="8">
        <v>0</v>
      </c>
      <c r="E18" s="8">
        <v>10</v>
      </c>
      <c r="F18" s="9">
        <v>20</v>
      </c>
    </row>
    <row r="19" spans="1:6">
      <c r="A19" s="6" t="s">
        <v>328</v>
      </c>
      <c r="B19" t="str">
        <f t="shared" si="0"/>
        <v>0202</v>
      </c>
      <c r="C19" s="7">
        <v>5</v>
      </c>
      <c r="D19" s="8">
        <v>22</v>
      </c>
      <c r="E19" s="8">
        <v>53</v>
      </c>
      <c r="F19" s="9">
        <v>69</v>
      </c>
    </row>
    <row r="20" spans="1:6">
      <c r="A20" s="6" t="s">
        <v>245</v>
      </c>
      <c r="B20" t="str">
        <f t="shared" si="0"/>
        <v>1104</v>
      </c>
      <c r="C20" s="7">
        <v>3</v>
      </c>
      <c r="D20" s="8">
        <v>0</v>
      </c>
      <c r="E20" s="8">
        <v>0</v>
      </c>
      <c r="F20" s="9">
        <v>31</v>
      </c>
    </row>
    <row r="21" spans="1:6">
      <c r="A21" s="6" t="s">
        <v>15</v>
      </c>
      <c r="B21" t="str">
        <f t="shared" si="0"/>
        <v>1404</v>
      </c>
      <c r="C21" s="7">
        <v>1</v>
      </c>
      <c r="D21" s="8">
        <v>0</v>
      </c>
      <c r="E21" s="8">
        <v>0</v>
      </c>
      <c r="F21" s="9">
        <v>1</v>
      </c>
    </row>
    <row r="22" spans="1:6">
      <c r="A22" s="6" t="s">
        <v>16</v>
      </c>
      <c r="B22" t="str">
        <f t="shared" si="0"/>
        <v>0304</v>
      </c>
      <c r="C22" s="7">
        <v>1</v>
      </c>
      <c r="D22" s="8">
        <v>3</v>
      </c>
      <c r="E22" s="8">
        <v>1</v>
      </c>
      <c r="F22" s="9">
        <v>2</v>
      </c>
    </row>
    <row r="23" spans="1:6">
      <c r="A23" s="6" t="s">
        <v>17</v>
      </c>
      <c r="B23" t="str">
        <f t="shared" si="0"/>
        <v>0703</v>
      </c>
      <c r="C23" s="7">
        <v>3</v>
      </c>
      <c r="D23" s="8">
        <v>0</v>
      </c>
      <c r="E23" s="8">
        <v>0</v>
      </c>
      <c r="F23" s="9">
        <v>24</v>
      </c>
    </row>
    <row r="24" spans="1:6">
      <c r="A24" s="6" t="s">
        <v>18</v>
      </c>
      <c r="B24" t="str">
        <f t="shared" si="0"/>
        <v>0409</v>
      </c>
      <c r="C24" s="7">
        <v>3</v>
      </c>
      <c r="D24" s="8">
        <v>0</v>
      </c>
      <c r="E24" s="8">
        <v>3</v>
      </c>
      <c r="F24" s="9">
        <v>56</v>
      </c>
    </row>
    <row r="25" spans="1:6">
      <c r="A25" s="6" t="s">
        <v>19</v>
      </c>
      <c r="B25" t="str">
        <f t="shared" si="0"/>
        <v>0204</v>
      </c>
      <c r="C25" s="7">
        <v>1</v>
      </c>
      <c r="D25" s="8">
        <v>3</v>
      </c>
      <c r="E25" s="8">
        <v>0</v>
      </c>
      <c r="F25" s="9">
        <v>0</v>
      </c>
    </row>
    <row r="26" spans="1:6">
      <c r="A26" s="6" t="s">
        <v>20</v>
      </c>
      <c r="B26" t="str">
        <f t="shared" si="0"/>
        <v>1306</v>
      </c>
      <c r="C26" s="7">
        <v>1</v>
      </c>
      <c r="D26" s="8">
        <v>6</v>
      </c>
      <c r="E26" s="8">
        <v>0</v>
      </c>
      <c r="F26" s="9">
        <v>32</v>
      </c>
    </row>
    <row r="27" spans="1:6">
      <c r="A27" s="6" t="s">
        <v>21</v>
      </c>
      <c r="B27" t="str">
        <f t="shared" si="0"/>
        <v>0605</v>
      </c>
      <c r="C27" s="7">
        <v>3</v>
      </c>
      <c r="D27" s="8">
        <v>0</v>
      </c>
      <c r="E27" s="8">
        <v>0</v>
      </c>
      <c r="F27" s="9">
        <v>13</v>
      </c>
    </row>
    <row r="28" spans="1:6">
      <c r="A28" s="6" t="s">
        <v>91</v>
      </c>
      <c r="B28" t="str">
        <f t="shared" si="0"/>
        <v>0205</v>
      </c>
      <c r="C28" s="7">
        <v>1</v>
      </c>
      <c r="D28" s="8">
        <v>2</v>
      </c>
      <c r="E28" s="8">
        <v>0</v>
      </c>
      <c r="F28" s="9">
        <v>0</v>
      </c>
    </row>
    <row r="29" spans="1:6">
      <c r="A29" s="6" t="s">
        <v>22</v>
      </c>
      <c r="B29" t="str">
        <f t="shared" si="0"/>
        <v>1002</v>
      </c>
      <c r="C29" s="7">
        <v>1</v>
      </c>
      <c r="D29" s="8">
        <v>0</v>
      </c>
      <c r="E29" s="8">
        <v>0</v>
      </c>
      <c r="F29" s="9">
        <v>55</v>
      </c>
    </row>
    <row r="30" spans="1:6">
      <c r="A30" s="6" t="s">
        <v>23</v>
      </c>
      <c r="B30" t="str">
        <f t="shared" si="0"/>
        <v>0607</v>
      </c>
      <c r="C30" s="7">
        <v>1</v>
      </c>
      <c r="D30" s="8">
        <v>0</v>
      </c>
      <c r="E30" s="8">
        <v>2</v>
      </c>
      <c r="F30" s="9">
        <v>12</v>
      </c>
    </row>
    <row r="31" spans="1:6">
      <c r="A31" s="6" t="s">
        <v>24</v>
      </c>
      <c r="B31" t="str">
        <f t="shared" si="0"/>
        <v>0507</v>
      </c>
      <c r="C31" s="7">
        <v>14</v>
      </c>
      <c r="D31" s="8">
        <v>90</v>
      </c>
      <c r="E31" s="8">
        <v>76</v>
      </c>
      <c r="F31" s="9">
        <v>192</v>
      </c>
    </row>
    <row r="32" spans="1:6">
      <c r="A32" s="6" t="s">
        <v>25</v>
      </c>
      <c r="B32" t="str">
        <f t="shared" si="0"/>
        <v>0508</v>
      </c>
      <c r="C32" s="7">
        <v>3</v>
      </c>
      <c r="D32" s="8">
        <v>0</v>
      </c>
      <c r="E32" s="8">
        <v>3</v>
      </c>
      <c r="F32" s="9">
        <v>23</v>
      </c>
    </row>
    <row r="33" spans="1:6">
      <c r="A33" s="6" t="s">
        <v>26</v>
      </c>
      <c r="B33" t="str">
        <f t="shared" si="0"/>
        <v>1108</v>
      </c>
      <c r="C33" s="7">
        <v>28</v>
      </c>
      <c r="D33" s="8">
        <v>2</v>
      </c>
      <c r="E33" s="8">
        <v>0</v>
      </c>
      <c r="F33" s="9">
        <v>2049</v>
      </c>
    </row>
    <row r="34" spans="1:6">
      <c r="A34" s="6" t="s">
        <v>27</v>
      </c>
      <c r="B34" t="str">
        <f t="shared" si="0"/>
        <v>0307</v>
      </c>
      <c r="C34" s="7">
        <v>2</v>
      </c>
      <c r="D34" s="8">
        <v>0</v>
      </c>
      <c r="E34" s="8">
        <v>5</v>
      </c>
      <c r="F34" s="9">
        <v>0</v>
      </c>
    </row>
    <row r="35" spans="1:6">
      <c r="A35" s="6" t="s">
        <v>251</v>
      </c>
      <c r="B35" t="str">
        <f t="shared" ref="B35:B66" si="1">VLOOKUP(A35,MUNICIPALIDADCOD,2,FALSE)</f>
        <v>1110</v>
      </c>
      <c r="C35" s="7">
        <v>2</v>
      </c>
      <c r="D35" s="8">
        <v>195</v>
      </c>
      <c r="E35" s="8">
        <v>0</v>
      </c>
      <c r="F35" s="9">
        <v>5</v>
      </c>
    </row>
    <row r="36" spans="1:6">
      <c r="A36" s="6" t="s">
        <v>325</v>
      </c>
      <c r="B36" t="str">
        <f t="shared" si="1"/>
        <v>0107</v>
      </c>
      <c r="C36" s="7">
        <v>1</v>
      </c>
      <c r="D36" s="8">
        <v>4</v>
      </c>
      <c r="E36" s="8">
        <v>8</v>
      </c>
      <c r="F36" s="9">
        <v>0</v>
      </c>
    </row>
    <row r="37" spans="1:6">
      <c r="A37" s="6" t="s">
        <v>329</v>
      </c>
      <c r="B37" t="str">
        <f t="shared" si="1"/>
        <v>0509</v>
      </c>
      <c r="C37" s="7">
        <v>2</v>
      </c>
      <c r="D37" s="8">
        <v>0</v>
      </c>
      <c r="E37" s="8">
        <v>0</v>
      </c>
      <c r="F37" s="9">
        <v>11</v>
      </c>
    </row>
    <row r="38" spans="1:6">
      <c r="A38" s="6" t="s">
        <v>333</v>
      </c>
      <c r="B38" t="str">
        <f t="shared" si="1"/>
        <v>1408</v>
      </c>
      <c r="C38" s="7">
        <v>1</v>
      </c>
      <c r="D38" s="8">
        <v>0</v>
      </c>
      <c r="E38" s="8">
        <v>0</v>
      </c>
      <c r="F38" s="9">
        <v>46</v>
      </c>
    </row>
    <row r="39" spans="1:6">
      <c r="A39" s="6" t="s">
        <v>28</v>
      </c>
      <c r="B39" t="str">
        <f t="shared" si="1"/>
        <v>0608</v>
      </c>
      <c r="C39" s="7">
        <v>11</v>
      </c>
      <c r="D39" s="8">
        <v>0</v>
      </c>
      <c r="E39" s="8">
        <v>0</v>
      </c>
      <c r="F39" s="9">
        <v>64</v>
      </c>
    </row>
    <row r="40" spans="1:6">
      <c r="A40" s="6" t="s">
        <v>29</v>
      </c>
      <c r="B40" t="str">
        <f t="shared" si="1"/>
        <v>0207</v>
      </c>
      <c r="C40" s="7">
        <v>3</v>
      </c>
      <c r="D40" s="8">
        <v>5</v>
      </c>
      <c r="E40" s="8">
        <v>24</v>
      </c>
      <c r="F40" s="9">
        <v>10</v>
      </c>
    </row>
    <row r="41" spans="1:6">
      <c r="A41" s="6" t="s">
        <v>30</v>
      </c>
      <c r="B41" t="str">
        <f t="shared" si="1"/>
        <v>1209</v>
      </c>
      <c r="C41" s="7">
        <v>1</v>
      </c>
      <c r="D41" s="8">
        <v>0</v>
      </c>
      <c r="E41" s="8">
        <v>0</v>
      </c>
      <c r="F41" s="9">
        <v>1</v>
      </c>
    </row>
    <row r="42" spans="1:6">
      <c r="A42" s="6" t="s">
        <v>31</v>
      </c>
      <c r="B42" t="str">
        <f t="shared" si="1"/>
        <v>0308</v>
      </c>
      <c r="C42" s="7">
        <v>1</v>
      </c>
      <c r="D42" s="8">
        <v>3</v>
      </c>
      <c r="E42" s="8">
        <v>6</v>
      </c>
      <c r="F42" s="9">
        <v>0</v>
      </c>
    </row>
    <row r="43" spans="1:6">
      <c r="A43" s="6" t="s">
        <v>107</v>
      </c>
      <c r="B43" t="str">
        <f t="shared" si="1"/>
        <v>0309</v>
      </c>
      <c r="C43" s="7">
        <v>3</v>
      </c>
      <c r="D43" s="8">
        <v>4</v>
      </c>
      <c r="E43" s="8">
        <v>14</v>
      </c>
      <c r="F43" s="9">
        <v>33</v>
      </c>
    </row>
    <row r="44" spans="1:6">
      <c r="A44" s="6" t="s">
        <v>32</v>
      </c>
      <c r="B44" t="str">
        <f t="shared" si="1"/>
        <v>0610</v>
      </c>
      <c r="C44" s="7">
        <v>2</v>
      </c>
      <c r="D44" s="8">
        <v>4</v>
      </c>
      <c r="E44" s="8">
        <v>0</v>
      </c>
      <c r="F44" s="9">
        <v>3</v>
      </c>
    </row>
    <row r="45" spans="1:6">
      <c r="A45" s="6" t="s">
        <v>255</v>
      </c>
      <c r="B45" t="str">
        <f t="shared" si="1"/>
        <v>1114</v>
      </c>
      <c r="C45" s="7">
        <v>3</v>
      </c>
      <c r="D45" s="8">
        <v>0</v>
      </c>
      <c r="E45" s="8">
        <v>0</v>
      </c>
      <c r="F45" s="9">
        <v>168</v>
      </c>
    </row>
    <row r="46" spans="1:6">
      <c r="A46" s="6" t="s">
        <v>33</v>
      </c>
      <c r="B46" t="str">
        <f t="shared" si="1"/>
        <v>0611</v>
      </c>
      <c r="C46" s="7">
        <v>1</v>
      </c>
      <c r="D46" s="8">
        <v>0</v>
      </c>
      <c r="E46" s="8">
        <v>0</v>
      </c>
      <c r="F46" s="9">
        <v>22</v>
      </c>
    </row>
    <row r="47" spans="1:6">
      <c r="A47" s="6" t="s">
        <v>34</v>
      </c>
      <c r="B47" t="str">
        <f t="shared" si="1"/>
        <v>0513</v>
      </c>
      <c r="C47" s="7">
        <v>11</v>
      </c>
      <c r="D47" s="8">
        <v>143</v>
      </c>
      <c r="E47" s="8">
        <v>85</v>
      </c>
      <c r="F47" s="9">
        <v>296</v>
      </c>
    </row>
    <row r="48" spans="1:6">
      <c r="A48" s="6" t="s">
        <v>108</v>
      </c>
      <c r="B48" t="str">
        <f t="shared" si="1"/>
        <v>0310</v>
      </c>
      <c r="C48" s="7">
        <v>1</v>
      </c>
      <c r="D48" s="8">
        <v>0</v>
      </c>
      <c r="E48" s="8">
        <v>5</v>
      </c>
      <c r="F48" s="9">
        <v>0</v>
      </c>
    </row>
    <row r="49" spans="1:6">
      <c r="A49" s="6" t="s">
        <v>332</v>
      </c>
      <c r="B49" t="str">
        <f t="shared" si="1"/>
        <v>1003</v>
      </c>
      <c r="C49" s="7">
        <v>1</v>
      </c>
      <c r="D49" s="8">
        <v>0</v>
      </c>
      <c r="E49" s="8">
        <v>0</v>
      </c>
      <c r="F49" s="9">
        <v>22</v>
      </c>
    </row>
    <row r="50" spans="1:6">
      <c r="A50" s="6" t="s">
        <v>331</v>
      </c>
      <c r="B50" t="str">
        <f t="shared" si="1"/>
        <v>1117</v>
      </c>
      <c r="C50" s="7">
        <v>7</v>
      </c>
      <c r="D50" s="8">
        <v>0</v>
      </c>
      <c r="E50" s="8">
        <v>0</v>
      </c>
      <c r="F50" s="9">
        <v>677</v>
      </c>
    </row>
    <row r="51" spans="1:6">
      <c r="A51" s="6" t="s">
        <v>75</v>
      </c>
      <c r="B51" t="str">
        <f t="shared" si="1"/>
        <v>0108</v>
      </c>
      <c r="C51" s="7">
        <v>5</v>
      </c>
      <c r="D51" s="8">
        <v>28</v>
      </c>
      <c r="E51" s="8">
        <v>142</v>
      </c>
      <c r="F51" s="9">
        <v>518</v>
      </c>
    </row>
    <row r="52" spans="1:6">
      <c r="A52" s="6" t="s">
        <v>35</v>
      </c>
      <c r="B52" t="str">
        <f t="shared" si="1"/>
        <v>0515</v>
      </c>
      <c r="C52" s="7">
        <v>3</v>
      </c>
      <c r="D52" s="8">
        <v>3</v>
      </c>
      <c r="E52" s="8">
        <v>1</v>
      </c>
      <c r="F52" s="9">
        <v>14</v>
      </c>
    </row>
    <row r="53" spans="1:6">
      <c r="A53" s="6" t="s">
        <v>36</v>
      </c>
      <c r="B53" t="str">
        <f t="shared" si="1"/>
        <v>0312</v>
      </c>
      <c r="C53" s="7">
        <v>12</v>
      </c>
      <c r="D53" s="8">
        <v>27</v>
      </c>
      <c r="E53" s="8">
        <v>185</v>
      </c>
      <c r="F53" s="9">
        <v>51</v>
      </c>
    </row>
    <row r="54" spans="1:6">
      <c r="A54" s="6" t="s">
        <v>37</v>
      </c>
      <c r="B54" t="str">
        <f t="shared" si="1"/>
        <v>0822</v>
      </c>
      <c r="C54" s="7">
        <v>6</v>
      </c>
      <c r="D54" s="8">
        <v>0</v>
      </c>
      <c r="E54" s="8">
        <v>0</v>
      </c>
      <c r="F54" s="9">
        <v>378</v>
      </c>
    </row>
    <row r="55" spans="1:6">
      <c r="A55" s="6" t="s">
        <v>38</v>
      </c>
      <c r="B55" t="str">
        <f t="shared" si="1"/>
        <v>0813</v>
      </c>
      <c r="C55" s="7">
        <v>11</v>
      </c>
      <c r="D55" s="8">
        <v>0</v>
      </c>
      <c r="E55" s="8">
        <v>0</v>
      </c>
      <c r="F55" s="9">
        <v>167</v>
      </c>
    </row>
    <row r="56" spans="1:6">
      <c r="A56" s="6" t="s">
        <v>39</v>
      </c>
      <c r="B56" t="str">
        <f t="shared" si="1"/>
        <v>0613</v>
      </c>
      <c r="C56" s="7">
        <v>4</v>
      </c>
      <c r="D56" s="8">
        <v>1</v>
      </c>
      <c r="E56" s="8">
        <v>1</v>
      </c>
      <c r="F56" s="9">
        <v>8</v>
      </c>
    </row>
    <row r="57" spans="1:6">
      <c r="A57" s="6" t="s">
        <v>40</v>
      </c>
      <c r="B57" t="str">
        <f t="shared" si="1"/>
        <v>1217</v>
      </c>
      <c r="C57" s="7">
        <v>16</v>
      </c>
      <c r="D57" s="8">
        <v>0</v>
      </c>
      <c r="E57" s="8">
        <v>0</v>
      </c>
      <c r="F57" s="9">
        <v>125</v>
      </c>
    </row>
    <row r="58" spans="1:6">
      <c r="A58" s="6" t="s">
        <v>41</v>
      </c>
      <c r="B58" t="str">
        <f t="shared" si="1"/>
        <v>0815</v>
      </c>
      <c r="C58" s="7">
        <v>6</v>
      </c>
      <c r="D58" s="8">
        <v>0</v>
      </c>
      <c r="E58" s="8">
        <v>0</v>
      </c>
      <c r="F58" s="9">
        <v>360</v>
      </c>
    </row>
    <row r="59" spans="1:6">
      <c r="A59" s="6" t="s">
        <v>42</v>
      </c>
      <c r="B59" t="str">
        <f t="shared" si="1"/>
        <v>0816</v>
      </c>
      <c r="C59" s="7">
        <v>1</v>
      </c>
      <c r="D59" s="8">
        <v>0</v>
      </c>
      <c r="E59" s="8">
        <v>0</v>
      </c>
      <c r="F59" s="9">
        <v>13</v>
      </c>
    </row>
    <row r="60" spans="1:6">
      <c r="A60" s="6" t="s">
        <v>43</v>
      </c>
      <c r="B60" t="str">
        <f t="shared" si="1"/>
        <v>0110</v>
      </c>
      <c r="C60" s="7">
        <v>2</v>
      </c>
      <c r="D60" s="8">
        <v>2</v>
      </c>
      <c r="E60" s="8">
        <v>18</v>
      </c>
      <c r="F60" s="9">
        <v>3</v>
      </c>
    </row>
    <row r="61" spans="1:6">
      <c r="A61" s="6" t="s">
        <v>44</v>
      </c>
      <c r="B61" t="str">
        <f t="shared" si="1"/>
        <v>0614</v>
      </c>
      <c r="C61" s="7">
        <v>1</v>
      </c>
      <c r="D61" s="8">
        <v>8</v>
      </c>
      <c r="E61" s="8">
        <v>0</v>
      </c>
      <c r="F61" s="9">
        <v>0</v>
      </c>
    </row>
    <row r="62" spans="1:6">
      <c r="A62" s="6" t="s">
        <v>330</v>
      </c>
      <c r="B62" t="str">
        <f t="shared" si="1"/>
        <v>0209</v>
      </c>
      <c r="C62" s="7">
        <v>2</v>
      </c>
      <c r="D62" s="8">
        <v>11</v>
      </c>
      <c r="E62" s="8">
        <v>7</v>
      </c>
      <c r="F62" s="9">
        <v>9</v>
      </c>
    </row>
    <row r="63" spans="1:6">
      <c r="A63" s="6" t="s">
        <v>45</v>
      </c>
      <c r="B63" t="str">
        <f t="shared" si="1"/>
        <v>0210</v>
      </c>
      <c r="C63" s="7">
        <v>3</v>
      </c>
      <c r="D63" s="8">
        <v>7</v>
      </c>
      <c r="E63" s="8">
        <v>23</v>
      </c>
      <c r="F63" s="9">
        <v>17</v>
      </c>
    </row>
    <row r="64" spans="1:6">
      <c r="A64" s="6" t="s">
        <v>259</v>
      </c>
      <c r="B64" t="str">
        <f t="shared" si="1"/>
        <v>1118</v>
      </c>
      <c r="C64" s="7">
        <v>1</v>
      </c>
      <c r="D64" s="8">
        <v>0</v>
      </c>
      <c r="E64" s="8">
        <v>0</v>
      </c>
      <c r="F64" s="9">
        <v>19</v>
      </c>
    </row>
    <row r="65" spans="1:6">
      <c r="A65" s="6" t="s">
        <v>217</v>
      </c>
      <c r="B65" t="str">
        <f t="shared" si="1"/>
        <v>0818</v>
      </c>
      <c r="C65" s="7">
        <v>5</v>
      </c>
      <c r="D65" s="8">
        <v>0</v>
      </c>
      <c r="E65" s="8">
        <v>0</v>
      </c>
      <c r="F65" s="9">
        <v>42</v>
      </c>
    </row>
    <row r="66" spans="1:6">
      <c r="A66" s="6" t="s">
        <v>46</v>
      </c>
      <c r="B66" t="str">
        <f t="shared" si="1"/>
        <v>0511</v>
      </c>
      <c r="C66" s="7">
        <v>6</v>
      </c>
      <c r="D66" s="8">
        <v>0</v>
      </c>
      <c r="E66" s="8">
        <v>0</v>
      </c>
      <c r="F66" s="9">
        <v>37</v>
      </c>
    </row>
    <row r="67" spans="1:6">
      <c r="A67" s="6" t="s">
        <v>47</v>
      </c>
      <c r="B67" t="str">
        <f t="shared" ref="B67:B74" si="2">VLOOKUP(A67,MUNICIPALIDADCOD,2,FALSE)</f>
        <v>0819</v>
      </c>
      <c r="C67" s="7">
        <v>2</v>
      </c>
      <c r="D67" s="8">
        <v>0</v>
      </c>
      <c r="E67" s="8">
        <v>0</v>
      </c>
      <c r="F67" s="9">
        <v>41</v>
      </c>
    </row>
    <row r="68" spans="1:6">
      <c r="A68" s="6" t="s">
        <v>48</v>
      </c>
      <c r="B68" t="str">
        <f t="shared" si="2"/>
        <v>0616</v>
      </c>
      <c r="C68" s="7">
        <v>10</v>
      </c>
      <c r="D68" s="8">
        <v>2</v>
      </c>
      <c r="E68" s="8">
        <v>1</v>
      </c>
      <c r="F68" s="9">
        <v>24</v>
      </c>
    </row>
    <row r="69" spans="1:6">
      <c r="A69" s="6" t="s">
        <v>49</v>
      </c>
      <c r="B69" t="str">
        <f t="shared" si="2"/>
        <v>0315</v>
      </c>
      <c r="C69" s="7">
        <v>8</v>
      </c>
      <c r="D69" s="8">
        <v>4</v>
      </c>
      <c r="E69" s="8">
        <v>77</v>
      </c>
      <c r="F69" s="9">
        <v>107</v>
      </c>
    </row>
    <row r="70" spans="1:6">
      <c r="A70" s="6" t="s">
        <v>50</v>
      </c>
      <c r="B70" t="str">
        <f t="shared" si="2"/>
        <v>0111</v>
      </c>
      <c r="C70" s="7">
        <v>1</v>
      </c>
      <c r="D70" s="8">
        <v>0</v>
      </c>
      <c r="E70" s="8">
        <v>3</v>
      </c>
      <c r="F70" s="9">
        <v>5</v>
      </c>
    </row>
    <row r="71" spans="1:6">
      <c r="A71" s="6" t="s">
        <v>263</v>
      </c>
      <c r="B71" t="str">
        <f t="shared" si="2"/>
        <v>1122</v>
      </c>
      <c r="C71" s="7">
        <v>1</v>
      </c>
      <c r="D71" s="8">
        <v>0</v>
      </c>
      <c r="E71" s="8">
        <v>0</v>
      </c>
      <c r="F71" s="9">
        <v>2</v>
      </c>
    </row>
    <row r="72" spans="1:6">
      <c r="A72" s="6" t="s">
        <v>51</v>
      </c>
      <c r="B72" t="str">
        <f t="shared" si="2"/>
        <v>1011</v>
      </c>
      <c r="C72" s="7">
        <v>4</v>
      </c>
      <c r="D72" s="8">
        <v>0</v>
      </c>
      <c r="E72" s="8">
        <v>0</v>
      </c>
      <c r="F72" s="9">
        <v>75</v>
      </c>
    </row>
    <row r="73" spans="1:6">
      <c r="A73" s="6" t="s">
        <v>52</v>
      </c>
      <c r="B73" t="str">
        <f t="shared" si="2"/>
        <v>1418</v>
      </c>
      <c r="C73" s="7">
        <v>1</v>
      </c>
      <c r="D73" s="8">
        <v>0</v>
      </c>
      <c r="E73" s="8">
        <v>0</v>
      </c>
      <c r="F73" s="9">
        <v>4</v>
      </c>
    </row>
    <row r="74" spans="1:6">
      <c r="A74" s="6" t="s">
        <v>53</v>
      </c>
      <c r="B74" t="str">
        <f t="shared" si="2"/>
        <v>0821</v>
      </c>
      <c r="C74" s="7">
        <v>6</v>
      </c>
      <c r="D74" s="8">
        <v>3</v>
      </c>
      <c r="E74" s="8">
        <v>0</v>
      </c>
      <c r="F74" s="9">
        <v>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theme="5"/>
  </sheetPr>
  <dimension ref="A1:E43"/>
  <sheetViews>
    <sheetView workbookViewId="0">
      <selection activeCell="B6" sqref="B6"/>
    </sheetView>
  </sheetViews>
  <sheetFormatPr baseColWidth="10" defaultRowHeight="15"/>
  <cols>
    <col min="1" max="1" width="22.5703125" customWidth="1"/>
  </cols>
  <sheetData>
    <row r="1" spans="1:5">
      <c r="A1" t="s">
        <v>0</v>
      </c>
      <c r="B1" t="s">
        <v>334</v>
      </c>
      <c r="C1" t="s">
        <v>54</v>
      </c>
      <c r="D1" t="s">
        <v>56</v>
      </c>
      <c r="E1" t="s">
        <v>55</v>
      </c>
    </row>
    <row r="2" spans="1:5">
      <c r="A2" s="14" t="s">
        <v>146</v>
      </c>
      <c r="B2" s="14" t="str">
        <f t="shared" ref="B2:B43" si="0">VLOOKUP(A2,MUNICIPALIDADCOD,2,FALSE)</f>
        <v>0501</v>
      </c>
      <c r="C2" s="8">
        <v>1</v>
      </c>
      <c r="D2" s="8">
        <v>0</v>
      </c>
      <c r="E2" s="8">
        <v>0</v>
      </c>
    </row>
    <row r="3" spans="1:5">
      <c r="A3" s="14" t="s">
        <v>100</v>
      </c>
      <c r="B3" s="14" t="str">
        <f t="shared" si="0"/>
        <v>0302</v>
      </c>
      <c r="C3" s="8">
        <v>1</v>
      </c>
      <c r="D3" s="8">
        <v>2</v>
      </c>
      <c r="E3" s="8">
        <v>0</v>
      </c>
    </row>
    <row r="4" spans="1:5">
      <c r="A4" s="14" t="s">
        <v>243</v>
      </c>
      <c r="B4" s="14" t="str">
        <f t="shared" si="0"/>
        <v>1102</v>
      </c>
      <c r="C4" s="8">
        <v>5</v>
      </c>
      <c r="D4" s="8">
        <v>0</v>
      </c>
      <c r="E4" s="8">
        <v>32</v>
      </c>
    </row>
    <row r="5" spans="1:5">
      <c r="A5" s="14" t="s">
        <v>101</v>
      </c>
      <c r="B5" s="14" t="str">
        <f t="shared" si="0"/>
        <v>0303</v>
      </c>
      <c r="C5" s="8">
        <v>1</v>
      </c>
      <c r="D5" s="8"/>
      <c r="E5" s="8"/>
    </row>
    <row r="6" spans="1:5">
      <c r="A6" s="14" t="s">
        <v>269</v>
      </c>
      <c r="B6" s="14" t="str">
        <f t="shared" si="0"/>
        <v>1206</v>
      </c>
      <c r="C6" s="8">
        <v>12</v>
      </c>
      <c r="D6" s="8">
        <v>1</v>
      </c>
      <c r="E6" s="8">
        <v>60</v>
      </c>
    </row>
    <row r="7" spans="1:5">
      <c r="A7" s="14" t="s">
        <v>147</v>
      </c>
      <c r="B7" s="14" t="str">
        <f t="shared" si="0"/>
        <v>0502</v>
      </c>
      <c r="C7" s="8">
        <v>8</v>
      </c>
      <c r="D7" s="8">
        <v>29</v>
      </c>
      <c r="E7" s="8">
        <v>267</v>
      </c>
    </row>
    <row r="8" spans="1:5">
      <c r="A8" s="14" t="s">
        <v>186</v>
      </c>
      <c r="B8" s="14" t="str">
        <f t="shared" si="0"/>
        <v>0702</v>
      </c>
      <c r="C8" s="8">
        <v>1</v>
      </c>
      <c r="D8" s="8">
        <v>0</v>
      </c>
      <c r="E8" s="8">
        <v>18</v>
      </c>
    </row>
    <row r="9" spans="1:5">
      <c r="A9" s="14" t="s">
        <v>149</v>
      </c>
      <c r="B9" s="14" t="str">
        <f t="shared" si="0"/>
        <v>0504</v>
      </c>
      <c r="C9" s="8">
        <v>13</v>
      </c>
      <c r="D9" s="8">
        <v>17</v>
      </c>
      <c r="E9" s="8">
        <v>277</v>
      </c>
    </row>
    <row r="10" spans="1:5">
      <c r="A10" s="14" t="s">
        <v>245</v>
      </c>
      <c r="B10" s="14" t="str">
        <f t="shared" si="0"/>
        <v>1104</v>
      </c>
      <c r="C10" s="8">
        <v>27</v>
      </c>
      <c r="D10" s="8">
        <v>5</v>
      </c>
      <c r="E10" s="8">
        <v>214</v>
      </c>
    </row>
    <row r="11" spans="1:5">
      <c r="A11" s="14" t="s">
        <v>230</v>
      </c>
      <c r="B11" s="14" t="str">
        <f t="shared" si="0"/>
        <v>0909</v>
      </c>
      <c r="C11" s="8">
        <v>6</v>
      </c>
      <c r="D11" s="8">
        <v>4</v>
      </c>
      <c r="E11" s="8">
        <v>27</v>
      </c>
    </row>
    <row r="12" spans="1:5">
      <c r="A12" s="14" t="s">
        <v>187</v>
      </c>
      <c r="B12" s="14" t="str">
        <f t="shared" si="0"/>
        <v>0703</v>
      </c>
      <c r="C12" s="8">
        <v>4</v>
      </c>
      <c r="D12" s="8">
        <v>1</v>
      </c>
      <c r="E12" s="8">
        <v>11</v>
      </c>
    </row>
    <row r="13" spans="1:5">
      <c r="A13" s="14" t="s">
        <v>121</v>
      </c>
      <c r="B13" s="14" t="str">
        <f t="shared" si="0"/>
        <v>0409</v>
      </c>
      <c r="C13" s="8">
        <v>5</v>
      </c>
      <c r="D13" s="8">
        <v>5</v>
      </c>
      <c r="E13" s="8">
        <v>45</v>
      </c>
    </row>
    <row r="14" spans="1:5">
      <c r="A14" s="14" t="s">
        <v>122</v>
      </c>
      <c r="B14" s="14" t="str">
        <f t="shared" si="0"/>
        <v>0410</v>
      </c>
      <c r="C14" s="8">
        <v>11</v>
      </c>
      <c r="D14" s="8">
        <v>3</v>
      </c>
      <c r="E14" s="8">
        <v>68</v>
      </c>
    </row>
    <row r="15" spans="1:5">
      <c r="A15" s="14" t="s">
        <v>151</v>
      </c>
      <c r="B15" s="14" t="str">
        <f t="shared" si="0"/>
        <v>0506</v>
      </c>
      <c r="C15" s="8">
        <v>1</v>
      </c>
      <c r="D15" s="8">
        <v>4</v>
      </c>
      <c r="E15" s="8">
        <v>0</v>
      </c>
    </row>
    <row r="16" spans="1:5">
      <c r="A16" s="14" t="s">
        <v>224</v>
      </c>
      <c r="B16" s="14" t="str">
        <f t="shared" si="0"/>
        <v>0903</v>
      </c>
      <c r="C16" s="8">
        <v>6</v>
      </c>
      <c r="D16" s="8">
        <v>4</v>
      </c>
      <c r="E16" s="8">
        <v>55</v>
      </c>
    </row>
    <row r="17" spans="1:5">
      <c r="A17" s="14" t="s">
        <v>153</v>
      </c>
      <c r="B17" s="14" t="str">
        <f t="shared" si="0"/>
        <v>0508</v>
      </c>
      <c r="C17" s="8">
        <v>2</v>
      </c>
      <c r="D17" s="8">
        <v>0</v>
      </c>
      <c r="E17" s="8">
        <v>2</v>
      </c>
    </row>
    <row r="18" spans="1:5">
      <c r="A18" s="14" t="s">
        <v>249</v>
      </c>
      <c r="B18" s="14" t="str">
        <f t="shared" si="0"/>
        <v>1108</v>
      </c>
      <c r="C18" s="8">
        <v>35</v>
      </c>
      <c r="D18" s="8">
        <v>10</v>
      </c>
      <c r="E18" s="8">
        <v>282</v>
      </c>
    </row>
    <row r="19" spans="1:5">
      <c r="A19" s="14" t="s">
        <v>73</v>
      </c>
      <c r="B19" s="14" t="str">
        <f t="shared" si="0"/>
        <v>0107</v>
      </c>
      <c r="C19" s="8">
        <v>2</v>
      </c>
      <c r="D19" s="8">
        <v>5</v>
      </c>
      <c r="E19" s="8">
        <v>16</v>
      </c>
    </row>
    <row r="20" spans="1:5">
      <c r="A20" s="14" t="s">
        <v>68</v>
      </c>
      <c r="B20" s="14" t="str">
        <f t="shared" si="0"/>
        <v>0509</v>
      </c>
      <c r="C20" s="8">
        <v>23</v>
      </c>
      <c r="D20" s="8">
        <v>3</v>
      </c>
      <c r="E20" s="8">
        <v>141</v>
      </c>
    </row>
    <row r="21" spans="1:5">
      <c r="A21" s="14" t="s">
        <v>106</v>
      </c>
      <c r="B21" s="14" t="str">
        <f t="shared" si="0"/>
        <v>0308</v>
      </c>
      <c r="C21" s="8">
        <v>14</v>
      </c>
      <c r="D21" s="8">
        <v>1</v>
      </c>
      <c r="E21" s="8">
        <v>210</v>
      </c>
    </row>
    <row r="22" spans="1:5">
      <c r="A22" s="14" t="s">
        <v>254</v>
      </c>
      <c r="B22" s="14" t="str">
        <f t="shared" si="0"/>
        <v>1113</v>
      </c>
      <c r="C22" s="8">
        <v>8</v>
      </c>
      <c r="D22" s="8">
        <v>2</v>
      </c>
      <c r="E22" s="8">
        <v>51</v>
      </c>
    </row>
    <row r="23" spans="1:5">
      <c r="A23" s="14" t="s">
        <v>176</v>
      </c>
      <c r="B23" s="14" t="str">
        <f t="shared" si="0"/>
        <v>0610</v>
      </c>
      <c r="C23" s="8">
        <v>5</v>
      </c>
      <c r="D23" s="8">
        <v>43</v>
      </c>
      <c r="E23" s="8">
        <v>520</v>
      </c>
    </row>
    <row r="24" spans="1:5">
      <c r="A24" s="14" t="s">
        <v>156</v>
      </c>
      <c r="B24" s="14" t="str">
        <f t="shared" si="0"/>
        <v>0512</v>
      </c>
      <c r="C24" s="8">
        <v>3</v>
      </c>
      <c r="D24" s="8">
        <v>0</v>
      </c>
      <c r="E24" s="8">
        <v>34</v>
      </c>
    </row>
    <row r="25" spans="1:5">
      <c r="A25" s="14" t="s">
        <v>258</v>
      </c>
      <c r="B25" s="14" t="str">
        <f t="shared" si="0"/>
        <v>1117</v>
      </c>
      <c r="C25" s="8">
        <v>4</v>
      </c>
      <c r="D25" s="8">
        <v>0</v>
      </c>
      <c r="E25" s="8">
        <v>242</v>
      </c>
    </row>
    <row r="26" spans="1:5">
      <c r="A26" s="14" t="s">
        <v>134</v>
      </c>
      <c r="B26" s="14" t="str">
        <f t="shared" si="0"/>
        <v>0422</v>
      </c>
      <c r="C26" s="8">
        <v>4</v>
      </c>
      <c r="D26" s="8">
        <v>0</v>
      </c>
      <c r="E26" s="8">
        <v>1</v>
      </c>
    </row>
    <row r="27" spans="1:5">
      <c r="A27" s="14" t="s">
        <v>75</v>
      </c>
      <c r="B27" s="14" t="str">
        <f t="shared" si="0"/>
        <v>0108</v>
      </c>
      <c r="C27" s="8">
        <v>29</v>
      </c>
      <c r="D27" s="8">
        <v>57</v>
      </c>
      <c r="E27" s="8">
        <v>511</v>
      </c>
    </row>
    <row r="28" spans="1:5">
      <c r="A28" s="14" t="s">
        <v>209</v>
      </c>
      <c r="B28" s="14" t="str">
        <f t="shared" si="0"/>
        <v>0810</v>
      </c>
      <c r="C28" s="8">
        <v>1</v>
      </c>
      <c r="D28" s="8">
        <v>0</v>
      </c>
      <c r="E28" s="8">
        <v>28</v>
      </c>
    </row>
    <row r="29" spans="1:5">
      <c r="A29" s="14" t="s">
        <v>159</v>
      </c>
      <c r="B29" s="14" t="str">
        <f t="shared" si="0"/>
        <v>0515</v>
      </c>
      <c r="C29" s="8">
        <v>1</v>
      </c>
      <c r="D29" s="8">
        <v>3</v>
      </c>
      <c r="E29" s="8">
        <v>2</v>
      </c>
    </row>
    <row r="30" spans="1:5">
      <c r="A30" s="14" t="s">
        <v>110</v>
      </c>
      <c r="B30" s="14" t="str">
        <f t="shared" si="0"/>
        <v>0312</v>
      </c>
      <c r="C30" s="8">
        <v>27</v>
      </c>
      <c r="D30" s="8">
        <v>189</v>
      </c>
      <c r="E30" s="8">
        <v>675</v>
      </c>
    </row>
    <row r="31" spans="1:5">
      <c r="A31" s="14" t="s">
        <v>221</v>
      </c>
      <c r="B31" s="14" t="str">
        <f t="shared" si="0"/>
        <v>0822</v>
      </c>
      <c r="C31" s="8">
        <v>5</v>
      </c>
      <c r="D31" s="8">
        <v>8</v>
      </c>
      <c r="E31" s="8">
        <v>24</v>
      </c>
    </row>
    <row r="32" spans="1:5">
      <c r="A32" s="14" t="s">
        <v>82</v>
      </c>
      <c r="B32" s="14" t="str">
        <f t="shared" si="0"/>
        <v>1217</v>
      </c>
      <c r="C32" s="8">
        <v>1</v>
      </c>
      <c r="D32" s="8">
        <v>0</v>
      </c>
      <c r="E32" s="8">
        <v>0</v>
      </c>
    </row>
    <row r="33" spans="1:5">
      <c r="A33" s="14" t="s">
        <v>78</v>
      </c>
      <c r="B33" s="14" t="str">
        <f t="shared" si="0"/>
        <v>1010</v>
      </c>
      <c r="C33" s="8">
        <v>8</v>
      </c>
      <c r="D33" s="8">
        <v>0</v>
      </c>
      <c r="E33" s="8">
        <v>5</v>
      </c>
    </row>
    <row r="34" spans="1:5">
      <c r="A34" s="14" t="s">
        <v>218</v>
      </c>
      <c r="B34" s="14" t="str">
        <f t="shared" si="0"/>
        <v>0819</v>
      </c>
      <c r="C34" s="8">
        <v>1</v>
      </c>
      <c r="D34" s="8">
        <v>0</v>
      </c>
      <c r="E34" s="8">
        <v>4</v>
      </c>
    </row>
    <row r="35" spans="1:5">
      <c r="A35" s="14" t="s">
        <v>180</v>
      </c>
      <c r="B35" s="14" t="str">
        <f t="shared" si="0"/>
        <v>0615</v>
      </c>
      <c r="C35" s="8">
        <v>5</v>
      </c>
      <c r="D35" s="8">
        <v>1</v>
      </c>
      <c r="E35" s="8">
        <v>5</v>
      </c>
    </row>
    <row r="36" spans="1:5">
      <c r="A36" s="14" t="s">
        <v>181</v>
      </c>
      <c r="B36" s="14" t="str">
        <f t="shared" si="0"/>
        <v>0616</v>
      </c>
      <c r="C36" s="8">
        <v>1</v>
      </c>
      <c r="D36" s="8">
        <v>10</v>
      </c>
      <c r="E36" s="8">
        <v>0</v>
      </c>
    </row>
    <row r="37" spans="1:5">
      <c r="A37" s="14" t="s">
        <v>227</v>
      </c>
      <c r="B37" s="14" t="str">
        <f t="shared" si="0"/>
        <v>0906</v>
      </c>
      <c r="C37" s="8">
        <v>7</v>
      </c>
      <c r="D37" s="8">
        <v>8</v>
      </c>
      <c r="E37" s="8">
        <v>35</v>
      </c>
    </row>
    <row r="38" spans="1:5">
      <c r="A38" s="14" t="s">
        <v>162</v>
      </c>
      <c r="B38" s="14" t="str">
        <f t="shared" si="0"/>
        <v>0518</v>
      </c>
      <c r="C38" s="8">
        <v>5</v>
      </c>
      <c r="D38" s="8">
        <v>0</v>
      </c>
      <c r="E38" s="8">
        <v>186</v>
      </c>
    </row>
    <row r="39" spans="1:5">
      <c r="A39" s="14" t="s">
        <v>239</v>
      </c>
      <c r="B39" s="14" t="str">
        <f t="shared" si="0"/>
        <v>1011</v>
      </c>
      <c r="C39" s="8">
        <v>11</v>
      </c>
      <c r="D39" s="8">
        <v>0</v>
      </c>
      <c r="E39" s="8">
        <v>137</v>
      </c>
    </row>
    <row r="40" spans="1:5">
      <c r="A40" s="14" t="s">
        <v>145</v>
      </c>
      <c r="B40" s="14" t="str">
        <f t="shared" si="0"/>
        <v>0433</v>
      </c>
      <c r="C40" s="8">
        <v>2</v>
      </c>
      <c r="D40" s="8">
        <v>4</v>
      </c>
      <c r="E40" s="8">
        <v>16</v>
      </c>
    </row>
    <row r="41" spans="1:5">
      <c r="A41" s="14" t="s">
        <v>164</v>
      </c>
      <c r="B41" s="14" t="str">
        <f t="shared" si="0"/>
        <v>0520</v>
      </c>
      <c r="C41" s="8">
        <v>3</v>
      </c>
      <c r="D41" s="8">
        <v>0</v>
      </c>
      <c r="E41" s="8">
        <v>97</v>
      </c>
    </row>
    <row r="42" spans="1:5">
      <c r="A42" s="14" t="s">
        <v>80</v>
      </c>
      <c r="B42" s="14" t="str">
        <f t="shared" si="0"/>
        <v>1123</v>
      </c>
      <c r="C42" s="8">
        <v>21</v>
      </c>
      <c r="D42" s="8">
        <v>29</v>
      </c>
      <c r="E42" s="8">
        <v>526</v>
      </c>
    </row>
    <row r="43" spans="1:5">
      <c r="A43" s="14" t="s">
        <v>220</v>
      </c>
      <c r="B43" s="14" t="str">
        <f t="shared" si="0"/>
        <v>0821</v>
      </c>
      <c r="C43" s="8">
        <v>15</v>
      </c>
      <c r="D43" s="8">
        <v>43</v>
      </c>
      <c r="E43" s="8">
        <v>488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theme="5"/>
  </sheetPr>
  <dimension ref="A1:P27"/>
  <sheetViews>
    <sheetView workbookViewId="0">
      <selection activeCell="B6" sqref="B6"/>
    </sheetView>
  </sheetViews>
  <sheetFormatPr baseColWidth="10" defaultRowHeight="15"/>
  <cols>
    <col min="1" max="1" width="22.5703125" customWidth="1"/>
  </cols>
  <sheetData>
    <row r="1" spans="1:5">
      <c r="A1" t="s">
        <v>0</v>
      </c>
      <c r="B1" t="s">
        <v>334</v>
      </c>
      <c r="C1" t="s">
        <v>54</v>
      </c>
      <c r="D1" t="s">
        <v>56</v>
      </c>
      <c r="E1" t="s">
        <v>55</v>
      </c>
    </row>
    <row r="2" spans="1:5">
      <c r="A2" s="2" t="s">
        <v>99</v>
      </c>
      <c r="B2" s="14" t="str">
        <f t="shared" ref="B2:B27" si="0">VLOOKUP(A2,MUNICIPALIDADCOD,2,FALSE)</f>
        <v>0301</v>
      </c>
      <c r="C2" s="3">
        <v>6</v>
      </c>
      <c r="D2" s="4">
        <v>31</v>
      </c>
      <c r="E2" s="5">
        <v>64</v>
      </c>
    </row>
    <row r="3" spans="1:5">
      <c r="A3" s="6" t="s">
        <v>100</v>
      </c>
      <c r="B3" s="14" t="str">
        <f t="shared" si="0"/>
        <v>0302</v>
      </c>
      <c r="C3" s="7">
        <v>7</v>
      </c>
      <c r="D3" s="8">
        <v>82</v>
      </c>
      <c r="E3" s="9">
        <v>35</v>
      </c>
    </row>
    <row r="4" spans="1:5">
      <c r="A4" s="6" t="s">
        <v>243</v>
      </c>
      <c r="B4" s="14" t="str">
        <f t="shared" si="0"/>
        <v>1102</v>
      </c>
      <c r="C4" s="7">
        <v>1</v>
      </c>
      <c r="D4" s="8">
        <v>0</v>
      </c>
      <c r="E4" s="9">
        <v>10</v>
      </c>
    </row>
    <row r="5" spans="1:5">
      <c r="A5" s="6" t="s">
        <v>101</v>
      </c>
      <c r="B5" s="14" t="str">
        <f t="shared" si="0"/>
        <v>0303</v>
      </c>
      <c r="C5" s="7">
        <v>9</v>
      </c>
      <c r="D5" s="8">
        <v>18</v>
      </c>
      <c r="E5" s="9">
        <v>511</v>
      </c>
    </row>
    <row r="6" spans="1:5">
      <c r="A6" s="6" t="s">
        <v>147</v>
      </c>
      <c r="B6" s="14" t="str">
        <f t="shared" si="0"/>
        <v>0502</v>
      </c>
      <c r="C6" s="7">
        <v>11</v>
      </c>
      <c r="D6" s="8">
        <v>18</v>
      </c>
      <c r="E6" s="9">
        <v>22</v>
      </c>
    </row>
    <row r="7" spans="1:5">
      <c r="A7" s="6" t="s">
        <v>149</v>
      </c>
      <c r="B7" s="14" t="str">
        <f t="shared" si="0"/>
        <v>0504</v>
      </c>
      <c r="C7" s="7">
        <v>9</v>
      </c>
      <c r="D7" s="8">
        <v>3</v>
      </c>
      <c r="E7" s="9">
        <v>12</v>
      </c>
    </row>
    <row r="8" spans="1:5">
      <c r="A8" s="6" t="s">
        <v>121</v>
      </c>
      <c r="B8" s="14" t="str">
        <f t="shared" si="0"/>
        <v>0409</v>
      </c>
      <c r="C8" s="7">
        <v>6</v>
      </c>
      <c r="D8" s="8">
        <v>2</v>
      </c>
      <c r="E8" s="9">
        <v>37</v>
      </c>
    </row>
    <row r="9" spans="1:5">
      <c r="A9" s="6" t="s">
        <v>152</v>
      </c>
      <c r="B9" s="14" t="str">
        <f t="shared" si="0"/>
        <v>0507</v>
      </c>
      <c r="C9" s="7">
        <v>7</v>
      </c>
      <c r="D9" s="8">
        <v>36</v>
      </c>
      <c r="E9" s="9">
        <v>3</v>
      </c>
    </row>
    <row r="10" spans="1:5">
      <c r="A10" s="6" t="s">
        <v>68</v>
      </c>
      <c r="B10" s="14" t="str">
        <f t="shared" si="0"/>
        <v>0509</v>
      </c>
      <c r="C10" s="7">
        <v>1</v>
      </c>
      <c r="D10" s="8">
        <v>1</v>
      </c>
      <c r="E10" s="9"/>
    </row>
    <row r="11" spans="1:5">
      <c r="A11" s="6" t="s">
        <v>93</v>
      </c>
      <c r="B11" s="14" t="str">
        <f t="shared" si="0"/>
        <v>0207</v>
      </c>
      <c r="C11" s="7">
        <v>5</v>
      </c>
      <c r="D11" s="8">
        <v>60</v>
      </c>
      <c r="E11" s="9">
        <v>29</v>
      </c>
    </row>
    <row r="12" spans="1:5">
      <c r="A12" s="6" t="s">
        <v>204</v>
      </c>
      <c r="B12" s="14" t="str">
        <f t="shared" si="0"/>
        <v>0805</v>
      </c>
      <c r="C12" s="7">
        <v>11</v>
      </c>
      <c r="D12" s="8">
        <v>18</v>
      </c>
      <c r="E12" s="9">
        <v>107</v>
      </c>
    </row>
    <row r="13" spans="1:5">
      <c r="A13" s="6" t="s">
        <v>157</v>
      </c>
      <c r="B13" s="14" t="str">
        <f t="shared" si="0"/>
        <v>0513</v>
      </c>
      <c r="C13" s="7">
        <v>13</v>
      </c>
      <c r="D13" s="8">
        <v>99</v>
      </c>
      <c r="E13" s="9">
        <v>13</v>
      </c>
    </row>
    <row r="14" spans="1:5">
      <c r="A14" s="6" t="s">
        <v>191</v>
      </c>
      <c r="B14" s="14" t="str">
        <f t="shared" si="0"/>
        <v>0707</v>
      </c>
      <c r="C14" s="7">
        <v>1</v>
      </c>
      <c r="D14" s="8">
        <v>66</v>
      </c>
      <c r="E14" s="9">
        <v>0</v>
      </c>
    </row>
    <row r="15" spans="1:5">
      <c r="A15" s="6" t="s">
        <v>258</v>
      </c>
      <c r="B15" s="14" t="str">
        <f t="shared" si="0"/>
        <v>1117</v>
      </c>
      <c r="C15" s="7">
        <v>1</v>
      </c>
      <c r="D15" s="8">
        <v>78</v>
      </c>
      <c r="E15" s="9">
        <v>182</v>
      </c>
    </row>
    <row r="16" spans="1:5">
      <c r="A16" s="6" t="s">
        <v>75</v>
      </c>
      <c r="B16" s="14" t="str">
        <f t="shared" si="0"/>
        <v>0108</v>
      </c>
      <c r="C16" s="7">
        <v>2</v>
      </c>
      <c r="D16" s="8">
        <v>9</v>
      </c>
      <c r="E16" s="9"/>
    </row>
    <row r="17" spans="1:16">
      <c r="A17" s="6" t="s">
        <v>158</v>
      </c>
      <c r="B17" s="14" t="str">
        <f t="shared" si="0"/>
        <v>0514</v>
      </c>
      <c r="C17" s="7">
        <v>3</v>
      </c>
      <c r="D17" s="8">
        <v>0</v>
      </c>
      <c r="E17" s="9">
        <v>10</v>
      </c>
    </row>
    <row r="18" spans="1:16">
      <c r="A18" s="6" t="s">
        <v>209</v>
      </c>
      <c r="B18" s="14" t="str">
        <f t="shared" si="0"/>
        <v>0810</v>
      </c>
      <c r="C18" s="7">
        <v>1</v>
      </c>
      <c r="D18" s="8">
        <v>50</v>
      </c>
      <c r="E18" s="9">
        <v>150</v>
      </c>
    </row>
    <row r="19" spans="1:16">
      <c r="A19" s="6" t="s">
        <v>159</v>
      </c>
      <c r="B19" s="14" t="str">
        <f t="shared" si="0"/>
        <v>0515</v>
      </c>
      <c r="C19" s="7">
        <v>3</v>
      </c>
      <c r="D19" s="8"/>
      <c r="E19" s="9">
        <v>163</v>
      </c>
    </row>
    <row r="20" spans="1:16">
      <c r="A20" s="6" t="s">
        <v>110</v>
      </c>
      <c r="B20" s="14" t="str">
        <f t="shared" si="0"/>
        <v>0312</v>
      </c>
      <c r="C20" s="7">
        <v>25</v>
      </c>
      <c r="D20" s="8">
        <v>31</v>
      </c>
      <c r="E20" s="9">
        <v>148</v>
      </c>
    </row>
    <row r="21" spans="1:16">
      <c r="A21" s="6" t="s">
        <v>77</v>
      </c>
      <c r="B21" s="14" t="str">
        <f t="shared" si="0"/>
        <v>0109</v>
      </c>
      <c r="C21" s="7">
        <v>1</v>
      </c>
      <c r="D21" s="8">
        <v>5</v>
      </c>
      <c r="E21" s="9">
        <v>12</v>
      </c>
    </row>
    <row r="22" spans="1:16">
      <c r="A22" s="6" t="s">
        <v>214</v>
      </c>
      <c r="B22" s="14" t="str">
        <f t="shared" si="0"/>
        <v>0815</v>
      </c>
      <c r="C22" s="7">
        <v>1</v>
      </c>
      <c r="D22" s="8">
        <v>2</v>
      </c>
      <c r="E22" s="9">
        <v>17</v>
      </c>
    </row>
    <row r="23" spans="1:16">
      <c r="A23" s="6" t="s">
        <v>217</v>
      </c>
      <c r="B23" s="14" t="str">
        <f t="shared" si="0"/>
        <v>0818</v>
      </c>
      <c r="C23" s="7">
        <v>1</v>
      </c>
      <c r="D23" s="8">
        <v>1</v>
      </c>
      <c r="E23" s="9">
        <v>1</v>
      </c>
    </row>
    <row r="24" spans="1:16">
      <c r="A24" s="6" t="s">
        <v>64</v>
      </c>
      <c r="B24" s="14" t="str">
        <f t="shared" si="0"/>
        <v>0315</v>
      </c>
      <c r="C24" s="7">
        <v>1</v>
      </c>
      <c r="D24" s="8">
        <v>9</v>
      </c>
      <c r="E24" s="9"/>
    </row>
    <row r="25" spans="1:16">
      <c r="A25" s="6" t="s">
        <v>199</v>
      </c>
      <c r="B25" s="14" t="str">
        <f t="shared" si="0"/>
        <v>0715</v>
      </c>
      <c r="C25" s="7">
        <v>5</v>
      </c>
      <c r="D25" s="8">
        <v>10</v>
      </c>
      <c r="E25" s="9">
        <v>67</v>
      </c>
    </row>
    <row r="26" spans="1:16">
      <c r="A26" s="6" t="s">
        <v>163</v>
      </c>
      <c r="B26" s="14" t="str">
        <f t="shared" si="0"/>
        <v>0519</v>
      </c>
      <c r="C26" s="7">
        <v>9</v>
      </c>
      <c r="D26" s="8">
        <v>2</v>
      </c>
      <c r="E26" s="9">
        <v>64</v>
      </c>
    </row>
    <row r="27" spans="1:16">
      <c r="A27" s="6" t="s">
        <v>165</v>
      </c>
      <c r="B27" s="14" t="str">
        <f t="shared" si="0"/>
        <v>0521</v>
      </c>
      <c r="C27" s="7">
        <v>22</v>
      </c>
      <c r="D27" s="8">
        <v>16</v>
      </c>
      <c r="E27" s="9">
        <v>84</v>
      </c>
      <c r="P27" s="9">
        <v>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theme="5"/>
  </sheetPr>
  <dimension ref="A1:D44"/>
  <sheetViews>
    <sheetView workbookViewId="0">
      <selection activeCell="G13" sqref="G13"/>
    </sheetView>
  </sheetViews>
  <sheetFormatPr baseColWidth="10" defaultColWidth="9.140625" defaultRowHeight="12.75"/>
  <cols>
    <col min="1" max="1" width="14" style="64" customWidth="1"/>
    <col min="2" max="2" width="16.85546875" style="64" customWidth="1"/>
    <col min="3" max="3" width="18.85546875" style="64" customWidth="1"/>
    <col min="4" max="4" width="14" style="64" customWidth="1"/>
    <col min="5" max="16384" width="9.140625" style="64"/>
  </cols>
  <sheetData>
    <row r="1" spans="1:4" ht="15">
      <c r="A1" s="63" t="s">
        <v>669</v>
      </c>
      <c r="B1" s="63" t="s">
        <v>670</v>
      </c>
      <c r="C1" s="63" t="s">
        <v>671</v>
      </c>
      <c r="D1" s="63" t="s">
        <v>682</v>
      </c>
    </row>
    <row r="2" spans="1:4" ht="15">
      <c r="A2" s="65">
        <v>3</v>
      </c>
      <c r="B2" s="66" t="s">
        <v>61</v>
      </c>
      <c r="C2" s="66" t="s">
        <v>61</v>
      </c>
      <c r="D2" s="64" t="str">
        <f t="shared" ref="D2:D44" si="0">VLOOKUP(C2,MUNICIPALIDADCOD,2,FALSE)</f>
        <v>0101</v>
      </c>
    </row>
    <row r="3" spans="1:4" ht="15">
      <c r="A3" s="65">
        <v>12</v>
      </c>
      <c r="B3" s="66" t="s">
        <v>61</v>
      </c>
      <c r="C3" s="66" t="s">
        <v>73</v>
      </c>
      <c r="D3" s="64" t="str">
        <f t="shared" si="0"/>
        <v>0107</v>
      </c>
    </row>
    <row r="4" spans="1:4" ht="30">
      <c r="A4" s="65">
        <v>9</v>
      </c>
      <c r="B4" s="66" t="s">
        <v>61</v>
      </c>
      <c r="C4" s="66" t="s">
        <v>75</v>
      </c>
      <c r="D4" s="64" t="str">
        <f t="shared" si="0"/>
        <v>0108</v>
      </c>
    </row>
    <row r="5" spans="1:4" ht="15">
      <c r="A5" s="65">
        <v>5</v>
      </c>
      <c r="B5" s="66" t="s">
        <v>61</v>
      </c>
      <c r="C5" s="66" t="s">
        <v>81</v>
      </c>
      <c r="D5" s="64" t="str">
        <f t="shared" si="0"/>
        <v>0111</v>
      </c>
    </row>
    <row r="6" spans="1:4" ht="15">
      <c r="A6" s="65">
        <v>4</v>
      </c>
      <c r="B6" s="66" t="s">
        <v>672</v>
      </c>
      <c r="C6" s="66" t="s">
        <v>227</v>
      </c>
      <c r="D6" s="64" t="str">
        <f t="shared" si="0"/>
        <v>0906</v>
      </c>
    </row>
    <row r="7" spans="1:4" ht="15">
      <c r="A7" s="65">
        <v>13</v>
      </c>
      <c r="B7" s="66" t="s">
        <v>72</v>
      </c>
      <c r="C7" s="66" t="s">
        <v>186</v>
      </c>
      <c r="D7" s="64" t="str">
        <f t="shared" si="0"/>
        <v>0702</v>
      </c>
    </row>
    <row r="8" spans="1:4" ht="15">
      <c r="A8" s="65">
        <v>2</v>
      </c>
      <c r="B8" s="66" t="s">
        <v>72</v>
      </c>
      <c r="C8" s="66" t="s">
        <v>199</v>
      </c>
      <c r="D8" s="64" t="str">
        <f t="shared" si="0"/>
        <v>0715</v>
      </c>
    </row>
    <row r="9" spans="1:4" ht="15">
      <c r="A9" s="65">
        <v>18</v>
      </c>
      <c r="B9" s="66" t="s">
        <v>68</v>
      </c>
      <c r="C9" s="66" t="s">
        <v>150</v>
      </c>
      <c r="D9" s="64" t="str">
        <f t="shared" si="0"/>
        <v>0505</v>
      </c>
    </row>
    <row r="10" spans="1:4" ht="15">
      <c r="A10" s="65">
        <v>10</v>
      </c>
      <c r="B10" s="66" t="s">
        <v>68</v>
      </c>
      <c r="C10" s="66" t="s">
        <v>147</v>
      </c>
      <c r="D10" s="64" t="str">
        <f t="shared" si="0"/>
        <v>0502</v>
      </c>
    </row>
    <row r="11" spans="1:4" ht="15">
      <c r="A11" s="65">
        <v>15</v>
      </c>
      <c r="B11" s="66" t="s">
        <v>68</v>
      </c>
      <c r="C11" s="66" t="s">
        <v>149</v>
      </c>
      <c r="D11" s="64" t="str">
        <f t="shared" si="0"/>
        <v>0504</v>
      </c>
    </row>
    <row r="12" spans="1:4" ht="15">
      <c r="A12" s="65">
        <v>31</v>
      </c>
      <c r="B12" s="66" t="s">
        <v>68</v>
      </c>
      <c r="C12" s="66" t="s">
        <v>68</v>
      </c>
      <c r="D12" s="64" t="str">
        <f t="shared" si="0"/>
        <v>0509</v>
      </c>
    </row>
    <row r="13" spans="1:4" ht="15">
      <c r="A13" s="65">
        <v>19</v>
      </c>
      <c r="B13" s="66" t="s">
        <v>68</v>
      </c>
      <c r="C13" s="66" t="s">
        <v>162</v>
      </c>
      <c r="D13" s="64" t="str">
        <f t="shared" si="0"/>
        <v>0518</v>
      </c>
    </row>
    <row r="14" spans="1:4" ht="30">
      <c r="A14" s="65">
        <v>36</v>
      </c>
      <c r="B14" s="66" t="s">
        <v>74</v>
      </c>
      <c r="C14" s="66" t="s">
        <v>221</v>
      </c>
      <c r="D14" s="64" t="str">
        <f t="shared" si="0"/>
        <v>0822</v>
      </c>
    </row>
    <row r="15" spans="1:4" ht="15">
      <c r="A15" s="65">
        <v>33</v>
      </c>
      <c r="B15" s="66" t="s">
        <v>74</v>
      </c>
      <c r="C15" s="66" t="s">
        <v>212</v>
      </c>
      <c r="D15" s="64" t="str">
        <f t="shared" si="0"/>
        <v>0813</v>
      </c>
    </row>
    <row r="16" spans="1:4" ht="30">
      <c r="A16" s="65">
        <v>30</v>
      </c>
      <c r="B16" s="66" t="s">
        <v>74</v>
      </c>
      <c r="C16" s="66" t="s">
        <v>214</v>
      </c>
      <c r="D16" s="64" t="str">
        <f t="shared" si="0"/>
        <v>0815</v>
      </c>
    </row>
    <row r="17" spans="1:4" ht="30">
      <c r="A17" s="65">
        <v>29</v>
      </c>
      <c r="B17" s="66" t="s">
        <v>74</v>
      </c>
      <c r="C17" s="66" t="s">
        <v>218</v>
      </c>
      <c r="D17" s="64" t="str">
        <f t="shared" si="0"/>
        <v>0819</v>
      </c>
    </row>
    <row r="18" spans="1:4" ht="15">
      <c r="A18" s="65">
        <v>25</v>
      </c>
      <c r="B18" s="66" t="s">
        <v>74</v>
      </c>
      <c r="C18" s="66" t="s">
        <v>220</v>
      </c>
      <c r="D18" s="64" t="str">
        <f t="shared" si="0"/>
        <v>0821</v>
      </c>
    </row>
    <row r="19" spans="1:4" ht="30">
      <c r="A19" s="65">
        <v>11</v>
      </c>
      <c r="B19" s="66" t="s">
        <v>86</v>
      </c>
      <c r="C19" s="66" t="s">
        <v>308</v>
      </c>
      <c r="D19" s="64" t="str">
        <f t="shared" si="0"/>
        <v>1403</v>
      </c>
    </row>
    <row r="20" spans="1:4" ht="15">
      <c r="A20" s="65">
        <v>39</v>
      </c>
      <c r="B20" s="66" t="s">
        <v>86</v>
      </c>
      <c r="C20" s="66" t="s">
        <v>309</v>
      </c>
      <c r="D20" s="64" t="str">
        <f t="shared" si="0"/>
        <v>1404</v>
      </c>
    </row>
    <row r="21" spans="1:4" ht="15">
      <c r="A21" s="65">
        <v>35</v>
      </c>
      <c r="B21" s="66" t="s">
        <v>86</v>
      </c>
      <c r="C21" s="66" t="s">
        <v>187</v>
      </c>
      <c r="D21" s="64" t="str">
        <f t="shared" si="0"/>
        <v>0703</v>
      </c>
    </row>
    <row r="22" spans="1:4" ht="15">
      <c r="A22" s="65">
        <v>37</v>
      </c>
      <c r="B22" s="66" t="s">
        <v>86</v>
      </c>
      <c r="C22" s="66" t="s">
        <v>86</v>
      </c>
      <c r="D22" s="64" t="str">
        <f t="shared" si="0"/>
        <v>1408</v>
      </c>
    </row>
    <row r="23" spans="1:4" ht="15">
      <c r="A23" s="65">
        <v>7</v>
      </c>
      <c r="B23" s="66" t="s">
        <v>86</v>
      </c>
      <c r="C23" s="66" t="s">
        <v>312</v>
      </c>
      <c r="D23" s="64" t="str">
        <f t="shared" si="0"/>
        <v>1409</v>
      </c>
    </row>
    <row r="24" spans="1:4" ht="15">
      <c r="A24" s="65">
        <v>21</v>
      </c>
      <c r="B24" s="66" t="s">
        <v>86</v>
      </c>
      <c r="C24" s="66" t="s">
        <v>315</v>
      </c>
      <c r="D24" s="64" t="str">
        <f t="shared" si="0"/>
        <v>1412</v>
      </c>
    </row>
    <row r="25" spans="1:4" ht="15">
      <c r="A25" s="65">
        <v>6</v>
      </c>
      <c r="B25" s="66" t="s">
        <v>86</v>
      </c>
      <c r="C25" s="66" t="s">
        <v>316</v>
      </c>
      <c r="D25" s="64" t="str">
        <f t="shared" si="0"/>
        <v>1413</v>
      </c>
    </row>
    <row r="26" spans="1:4" ht="15">
      <c r="A26" s="65">
        <v>32</v>
      </c>
      <c r="B26" s="66" t="s">
        <v>86</v>
      </c>
      <c r="C26" s="66" t="s">
        <v>317</v>
      </c>
      <c r="D26" s="64" t="str">
        <f t="shared" si="0"/>
        <v>1414</v>
      </c>
    </row>
    <row r="27" spans="1:4" ht="15">
      <c r="A27" s="65">
        <v>27</v>
      </c>
      <c r="B27" s="66" t="s">
        <v>86</v>
      </c>
      <c r="C27" s="66" t="s">
        <v>318</v>
      </c>
      <c r="D27" s="64" t="str">
        <f t="shared" si="0"/>
        <v>1415</v>
      </c>
    </row>
    <row r="28" spans="1:4" ht="15">
      <c r="A28" s="65">
        <v>24</v>
      </c>
      <c r="B28" s="66" t="s">
        <v>86</v>
      </c>
      <c r="C28" s="66" t="s">
        <v>321</v>
      </c>
      <c r="D28" s="64" t="str">
        <f t="shared" si="0"/>
        <v>1418</v>
      </c>
    </row>
    <row r="29" spans="1:4" ht="15">
      <c r="A29" s="65">
        <v>8</v>
      </c>
      <c r="B29" s="66" t="s">
        <v>82</v>
      </c>
      <c r="C29" s="66" t="s">
        <v>264</v>
      </c>
      <c r="D29" s="64" t="str">
        <f t="shared" si="0"/>
        <v>1201</v>
      </c>
    </row>
    <row r="30" spans="1:4" ht="15">
      <c r="A30" s="65">
        <v>40</v>
      </c>
      <c r="B30" s="66" t="s">
        <v>82</v>
      </c>
      <c r="C30" s="66" t="s">
        <v>269</v>
      </c>
      <c r="D30" s="64" t="str">
        <f t="shared" si="0"/>
        <v>1206</v>
      </c>
    </row>
    <row r="31" spans="1:4" ht="15">
      <c r="A31" s="65">
        <v>38</v>
      </c>
      <c r="B31" s="66" t="s">
        <v>82</v>
      </c>
      <c r="C31" s="66" t="s">
        <v>270</v>
      </c>
      <c r="D31" s="64" t="str">
        <f t="shared" si="0"/>
        <v>1207</v>
      </c>
    </row>
    <row r="32" spans="1:4" ht="15">
      <c r="A32" s="65">
        <v>23</v>
      </c>
      <c r="B32" s="66" t="s">
        <v>82</v>
      </c>
      <c r="C32" s="66" t="s">
        <v>272</v>
      </c>
      <c r="D32" s="64" t="str">
        <f t="shared" si="0"/>
        <v>1209</v>
      </c>
    </row>
    <row r="33" spans="1:4" ht="15">
      <c r="A33" s="65">
        <v>22</v>
      </c>
      <c r="B33" s="66" t="s">
        <v>82</v>
      </c>
      <c r="C33" s="66" t="s">
        <v>82</v>
      </c>
      <c r="D33" s="64" t="str">
        <f t="shared" si="0"/>
        <v>1217</v>
      </c>
    </row>
    <row r="34" spans="1:4" ht="15">
      <c r="A34" s="65">
        <v>20</v>
      </c>
      <c r="B34" s="66" t="s">
        <v>78</v>
      </c>
      <c r="C34" s="66" t="s">
        <v>78</v>
      </c>
      <c r="D34" s="64" t="str">
        <f t="shared" si="0"/>
        <v>1010</v>
      </c>
    </row>
    <row r="35" spans="1:4" ht="15">
      <c r="A35" s="65">
        <v>26</v>
      </c>
      <c r="B35" s="66" t="s">
        <v>78</v>
      </c>
      <c r="C35" s="66" t="s">
        <v>239</v>
      </c>
      <c r="D35" s="64" t="str">
        <f t="shared" si="0"/>
        <v>1011</v>
      </c>
    </row>
    <row r="36" spans="1:4" ht="15">
      <c r="A36" s="65">
        <v>1</v>
      </c>
      <c r="B36" s="66" t="s">
        <v>62</v>
      </c>
      <c r="C36" s="66" t="s">
        <v>89</v>
      </c>
      <c r="D36" s="64" t="str">
        <f t="shared" si="0"/>
        <v>0203</v>
      </c>
    </row>
    <row r="37" spans="1:4" ht="30">
      <c r="A37" s="65">
        <v>17</v>
      </c>
      <c r="B37" s="66" t="s">
        <v>64</v>
      </c>
      <c r="C37" s="66" t="s">
        <v>103</v>
      </c>
      <c r="D37" s="64" t="str">
        <f t="shared" si="0"/>
        <v>0305</v>
      </c>
    </row>
    <row r="38" spans="1:4" ht="15">
      <c r="A38" s="65">
        <v>14</v>
      </c>
      <c r="B38" s="66" t="s">
        <v>64</v>
      </c>
      <c r="C38" s="66" t="s">
        <v>64</v>
      </c>
      <c r="D38" s="64" t="str">
        <f t="shared" si="0"/>
        <v>0315</v>
      </c>
    </row>
    <row r="39" spans="1:4" ht="15">
      <c r="A39" s="65">
        <v>28</v>
      </c>
      <c r="B39" s="66" t="s">
        <v>80</v>
      </c>
      <c r="C39" s="66" t="s">
        <v>243</v>
      </c>
      <c r="D39" s="64" t="str">
        <f t="shared" si="0"/>
        <v>1102</v>
      </c>
    </row>
    <row r="40" spans="1:4" ht="15">
      <c r="A40" s="65">
        <v>16</v>
      </c>
      <c r="B40" s="66" t="s">
        <v>80</v>
      </c>
      <c r="C40" s="66" t="s">
        <v>248</v>
      </c>
      <c r="D40" s="64" t="str">
        <f t="shared" si="0"/>
        <v>1107</v>
      </c>
    </row>
    <row r="41" spans="1:4" ht="15">
      <c r="A41" s="65">
        <v>34</v>
      </c>
      <c r="B41" s="66" t="s">
        <v>80</v>
      </c>
      <c r="C41" s="66" t="s">
        <v>249</v>
      </c>
      <c r="D41" s="64" t="str">
        <f t="shared" si="0"/>
        <v>1108</v>
      </c>
    </row>
    <row r="42" spans="1:4" ht="15">
      <c r="A42" s="65">
        <v>42</v>
      </c>
      <c r="B42" s="66" t="s">
        <v>80</v>
      </c>
      <c r="C42" s="66" t="s">
        <v>251</v>
      </c>
      <c r="D42" s="64" t="str">
        <f t="shared" si="0"/>
        <v>1110</v>
      </c>
    </row>
    <row r="43" spans="1:4" ht="15">
      <c r="A43" s="65">
        <v>43</v>
      </c>
      <c r="B43" s="66" t="s">
        <v>80</v>
      </c>
      <c r="C43" s="66" t="s">
        <v>255</v>
      </c>
      <c r="D43" s="64" t="str">
        <f t="shared" si="0"/>
        <v>1114</v>
      </c>
    </row>
    <row r="44" spans="1:4" ht="15">
      <c r="A44" s="65">
        <v>41</v>
      </c>
      <c r="B44" s="66" t="s">
        <v>80</v>
      </c>
      <c r="C44" s="66" t="s">
        <v>258</v>
      </c>
      <c r="D44" s="64" t="str">
        <f t="shared" si="0"/>
        <v>1117</v>
      </c>
    </row>
  </sheetData>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sheetPr>
    <tabColor theme="4"/>
  </sheetPr>
  <dimension ref="A6:G34"/>
  <sheetViews>
    <sheetView workbookViewId="0">
      <selection activeCell="A6" sqref="A6"/>
    </sheetView>
  </sheetViews>
  <sheetFormatPr baseColWidth="10" defaultRowHeight="15"/>
  <sheetData>
    <row r="6" spans="1:6">
      <c r="A6" s="16" t="s">
        <v>620</v>
      </c>
      <c r="B6" s="16" t="s">
        <v>674</v>
      </c>
      <c r="C6" s="16" t="s">
        <v>675</v>
      </c>
      <c r="D6" s="16" t="s">
        <v>676</v>
      </c>
      <c r="E6" s="16" t="s">
        <v>677</v>
      </c>
      <c r="F6" s="16" t="s">
        <v>678</v>
      </c>
    </row>
    <row r="7" spans="1:6">
      <c r="A7" s="14" t="s">
        <v>100</v>
      </c>
      <c r="B7" s="8">
        <v>2</v>
      </c>
      <c r="C7" s="8">
        <v>12</v>
      </c>
      <c r="D7" s="8">
        <v>12</v>
      </c>
      <c r="E7" s="8">
        <v>1</v>
      </c>
      <c r="F7" s="8">
        <v>0</v>
      </c>
    </row>
    <row r="8" spans="1:6">
      <c r="A8" s="14" t="s">
        <v>243</v>
      </c>
      <c r="B8" s="8">
        <v>1</v>
      </c>
      <c r="C8" s="8">
        <v>0</v>
      </c>
      <c r="D8" s="8">
        <v>6</v>
      </c>
      <c r="E8" s="8">
        <v>5</v>
      </c>
      <c r="F8" s="8">
        <v>32</v>
      </c>
    </row>
    <row r="9" spans="1:6">
      <c r="A9" s="14" t="s">
        <v>101</v>
      </c>
      <c r="B9" s="8">
        <v>12</v>
      </c>
      <c r="C9" s="8">
        <v>92</v>
      </c>
      <c r="D9" s="8">
        <v>267</v>
      </c>
      <c r="E9" s="8">
        <v>1</v>
      </c>
      <c r="F9" s="8">
        <v>0</v>
      </c>
    </row>
    <row r="10" spans="1:6">
      <c r="A10" s="14" t="s">
        <v>269</v>
      </c>
      <c r="B10" s="8">
        <v>4</v>
      </c>
      <c r="C10" s="8">
        <v>0</v>
      </c>
      <c r="D10" s="8">
        <v>71</v>
      </c>
      <c r="E10" s="8">
        <v>12</v>
      </c>
      <c r="F10" s="8">
        <v>60</v>
      </c>
    </row>
    <row r="11" spans="1:6">
      <c r="A11" s="14" t="s">
        <v>147</v>
      </c>
      <c r="B11" s="8">
        <v>11</v>
      </c>
      <c r="C11" s="8">
        <v>109</v>
      </c>
      <c r="D11" s="8">
        <v>267</v>
      </c>
      <c r="E11" s="8">
        <v>8</v>
      </c>
      <c r="F11" s="8">
        <v>267</v>
      </c>
    </row>
    <row r="12" spans="1:6">
      <c r="A12" s="14" t="s">
        <v>245</v>
      </c>
      <c r="B12" s="8">
        <v>3</v>
      </c>
      <c r="C12" s="8">
        <v>0</v>
      </c>
      <c r="D12" s="8">
        <v>31</v>
      </c>
      <c r="E12" s="8">
        <v>27</v>
      </c>
      <c r="F12" s="8">
        <v>214</v>
      </c>
    </row>
    <row r="13" spans="1:6">
      <c r="A13" s="14" t="s">
        <v>187</v>
      </c>
      <c r="B13" s="8">
        <v>3</v>
      </c>
      <c r="C13" s="8">
        <v>0</v>
      </c>
      <c r="D13" s="8">
        <v>24</v>
      </c>
      <c r="E13" s="8">
        <v>4</v>
      </c>
      <c r="F13" s="8">
        <v>11</v>
      </c>
    </row>
    <row r="14" spans="1:6">
      <c r="A14" s="14" t="s">
        <v>121</v>
      </c>
      <c r="B14" s="8">
        <v>3</v>
      </c>
      <c r="C14" s="8">
        <v>3</v>
      </c>
      <c r="D14" s="8">
        <v>59</v>
      </c>
      <c r="E14" s="8">
        <v>5</v>
      </c>
      <c r="F14" s="8">
        <v>45</v>
      </c>
    </row>
    <row r="15" spans="1:6">
      <c r="A15" s="14" t="s">
        <v>153</v>
      </c>
      <c r="B15" s="8">
        <v>3</v>
      </c>
      <c r="C15" s="8">
        <v>3</v>
      </c>
      <c r="D15" s="8">
        <v>26</v>
      </c>
      <c r="E15" s="8">
        <v>2</v>
      </c>
      <c r="F15" s="8">
        <v>2</v>
      </c>
    </row>
    <row r="16" spans="1:6">
      <c r="A16" s="14" t="s">
        <v>73</v>
      </c>
      <c r="B16" s="8">
        <v>1</v>
      </c>
      <c r="C16" s="8">
        <v>8</v>
      </c>
      <c r="D16" s="8">
        <v>8</v>
      </c>
      <c r="E16" s="8">
        <v>2</v>
      </c>
      <c r="F16" s="8">
        <v>16</v>
      </c>
    </row>
    <row r="17" spans="1:7">
      <c r="A17" s="14" t="s">
        <v>68</v>
      </c>
      <c r="B17" s="8">
        <v>2</v>
      </c>
      <c r="C17" s="8">
        <v>0</v>
      </c>
      <c r="D17" s="8">
        <v>11</v>
      </c>
      <c r="E17" s="8">
        <v>23</v>
      </c>
      <c r="F17" s="8">
        <v>141</v>
      </c>
    </row>
    <row r="18" spans="1:7">
      <c r="A18" s="14" t="s">
        <v>106</v>
      </c>
      <c r="B18" s="8">
        <v>1</v>
      </c>
      <c r="C18" s="8">
        <v>6</v>
      </c>
      <c r="D18" s="8">
        <v>6</v>
      </c>
      <c r="E18" s="8">
        <v>14</v>
      </c>
      <c r="F18" s="8">
        <v>210</v>
      </c>
    </row>
    <row r="19" spans="1:7">
      <c r="A19" s="14" t="s">
        <v>176</v>
      </c>
      <c r="B19" s="8">
        <v>2</v>
      </c>
      <c r="C19" s="8">
        <v>0</v>
      </c>
      <c r="D19" s="8">
        <v>3</v>
      </c>
      <c r="E19" s="8">
        <v>5</v>
      </c>
      <c r="F19" s="8">
        <v>520</v>
      </c>
    </row>
    <row r="20" spans="1:7">
      <c r="A20" s="14" t="s">
        <v>258</v>
      </c>
      <c r="B20" s="8">
        <v>7</v>
      </c>
      <c r="C20" s="8">
        <v>0</v>
      </c>
      <c r="D20" s="8">
        <v>677</v>
      </c>
      <c r="E20" s="8">
        <v>4</v>
      </c>
      <c r="F20" s="8">
        <v>242</v>
      </c>
    </row>
    <row r="21" spans="1:7">
      <c r="A21" s="14" t="s">
        <v>75</v>
      </c>
      <c r="B21" s="8">
        <v>5</v>
      </c>
      <c r="C21" s="8">
        <v>142</v>
      </c>
      <c r="D21" s="8">
        <v>660</v>
      </c>
      <c r="E21" s="8">
        <v>29</v>
      </c>
      <c r="F21" s="8">
        <v>511</v>
      </c>
    </row>
    <row r="22" spans="1:7">
      <c r="A22" s="14" t="s">
        <v>159</v>
      </c>
      <c r="B22" s="8">
        <v>3</v>
      </c>
      <c r="C22" s="8">
        <v>1</v>
      </c>
      <c r="D22" s="8">
        <v>15</v>
      </c>
      <c r="E22" s="8">
        <v>1</v>
      </c>
      <c r="F22" s="8">
        <v>2</v>
      </c>
    </row>
    <row r="23" spans="1:7">
      <c r="A23" s="14" t="s">
        <v>110</v>
      </c>
      <c r="B23" s="8">
        <v>12</v>
      </c>
      <c r="C23" s="8">
        <v>185</v>
      </c>
      <c r="D23" s="8">
        <v>236</v>
      </c>
      <c r="E23" s="8">
        <v>27</v>
      </c>
      <c r="F23" s="8">
        <v>675</v>
      </c>
    </row>
    <row r="24" spans="1:7">
      <c r="A24" s="14" t="s">
        <v>221</v>
      </c>
      <c r="B24" s="8">
        <v>6</v>
      </c>
      <c r="C24" s="8">
        <v>0</v>
      </c>
      <c r="D24" s="8">
        <v>378</v>
      </c>
      <c r="E24" s="8">
        <v>5</v>
      </c>
      <c r="F24" s="8">
        <v>24</v>
      </c>
    </row>
    <row r="25" spans="1:7">
      <c r="A25" s="14" t="s">
        <v>82</v>
      </c>
      <c r="B25" s="8">
        <v>16</v>
      </c>
      <c r="C25" s="8">
        <v>0</v>
      </c>
      <c r="D25" s="8">
        <v>125</v>
      </c>
      <c r="E25" s="8">
        <v>1</v>
      </c>
      <c r="F25" s="8">
        <v>0</v>
      </c>
    </row>
    <row r="26" spans="1:7">
      <c r="A26" s="14" t="s">
        <v>218</v>
      </c>
      <c r="B26" s="8">
        <v>2</v>
      </c>
      <c r="C26" s="8">
        <v>0</v>
      </c>
      <c r="D26" s="8">
        <v>41</v>
      </c>
      <c r="E26" s="8">
        <v>1</v>
      </c>
      <c r="F26" s="8">
        <v>4</v>
      </c>
    </row>
    <row r="27" spans="1:7">
      <c r="A27" s="14" t="s">
        <v>181</v>
      </c>
      <c r="B27" s="8">
        <v>10</v>
      </c>
      <c r="C27" s="8">
        <v>1</v>
      </c>
      <c r="D27" s="8">
        <v>25</v>
      </c>
      <c r="E27" s="8">
        <v>1</v>
      </c>
      <c r="F27" s="8">
        <v>0</v>
      </c>
    </row>
    <row r="28" spans="1:7">
      <c r="A28" s="14" t="s">
        <v>239</v>
      </c>
      <c r="B28" s="8">
        <v>4</v>
      </c>
      <c r="C28" s="8">
        <v>0</v>
      </c>
      <c r="D28" s="8">
        <v>75</v>
      </c>
      <c r="E28" s="8">
        <v>11</v>
      </c>
      <c r="F28" s="8">
        <v>137</v>
      </c>
    </row>
    <row r="29" spans="1:7">
      <c r="A29" s="14" t="s">
        <v>220</v>
      </c>
      <c r="B29" s="8">
        <v>6</v>
      </c>
      <c r="C29" s="8">
        <v>0</v>
      </c>
      <c r="D29" s="8">
        <v>16</v>
      </c>
      <c r="E29" s="8">
        <v>15</v>
      </c>
      <c r="F29" s="8">
        <v>488</v>
      </c>
    </row>
    <row r="30" spans="1:7">
      <c r="A30" s="17" t="s">
        <v>621</v>
      </c>
      <c r="B30" s="18">
        <v>119</v>
      </c>
      <c r="C30" s="18">
        <v>562</v>
      </c>
      <c r="D30" s="18">
        <v>3039</v>
      </c>
      <c r="E30" s="18">
        <v>204</v>
      </c>
      <c r="F30" s="18">
        <v>3601</v>
      </c>
      <c r="G30">
        <f>D30/F30</f>
        <v>0.84393224104415443</v>
      </c>
    </row>
    <row r="32" spans="1:7">
      <c r="A32" s="14" t="s">
        <v>655</v>
      </c>
    </row>
    <row r="33" spans="3:5">
      <c r="C33">
        <f>C30+D30</f>
        <v>3601</v>
      </c>
      <c r="D33">
        <f>F30+E30</f>
        <v>3805</v>
      </c>
      <c r="E33">
        <f>D33-C33</f>
        <v>204</v>
      </c>
    </row>
    <row r="34" spans="3:5">
      <c r="D34">
        <f>C33/D33</f>
        <v>0.94638633377135351</v>
      </c>
      <c r="E34">
        <f>E33/C33</f>
        <v>5.6650930297139683E-2</v>
      </c>
    </row>
  </sheetData>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sheetPr>
    <tabColor theme="4"/>
  </sheetPr>
  <dimension ref="A4:G74"/>
  <sheetViews>
    <sheetView workbookViewId="0">
      <selection activeCell="G24" sqref="G24"/>
    </sheetView>
  </sheetViews>
  <sheetFormatPr baseColWidth="10" defaultRowHeight="15"/>
  <cols>
    <col min="1" max="1" width="24.5703125" customWidth="1"/>
    <col min="2" max="2" width="16.5703125" customWidth="1"/>
  </cols>
  <sheetData>
    <row r="4" spans="1:7">
      <c r="A4" s="16" t="s">
        <v>620</v>
      </c>
      <c r="B4" s="16" t="s">
        <v>625</v>
      </c>
      <c r="C4" s="16" t="s">
        <v>626</v>
      </c>
      <c r="D4" s="16" t="s">
        <v>656</v>
      </c>
      <c r="E4" s="16" t="s">
        <v>647</v>
      </c>
      <c r="F4" s="16" t="s">
        <v>657</v>
      </c>
      <c r="G4" s="16" t="s">
        <v>646</v>
      </c>
    </row>
    <row r="5" spans="1:7">
      <c r="A5" s="14" t="s">
        <v>99</v>
      </c>
      <c r="B5" s="8">
        <v>8</v>
      </c>
      <c r="C5" s="8">
        <v>8</v>
      </c>
      <c r="D5" s="8">
        <v>481</v>
      </c>
      <c r="E5" s="8">
        <v>481</v>
      </c>
      <c r="F5" s="8">
        <v>6</v>
      </c>
      <c r="G5" s="8">
        <v>6</v>
      </c>
    </row>
    <row r="6" spans="1:7">
      <c r="A6" s="14" t="s">
        <v>61</v>
      </c>
      <c r="B6" s="8">
        <v>3</v>
      </c>
      <c r="C6" s="8">
        <v>3</v>
      </c>
      <c r="D6" s="8">
        <v>30</v>
      </c>
      <c r="E6" s="8">
        <v>30</v>
      </c>
      <c r="F6" s="8">
        <v>6</v>
      </c>
      <c r="G6" s="8">
        <v>6</v>
      </c>
    </row>
    <row r="7" spans="1:7">
      <c r="A7" s="14" t="s">
        <v>63</v>
      </c>
      <c r="B7" s="8">
        <v>1</v>
      </c>
      <c r="C7" s="8">
        <v>1</v>
      </c>
      <c r="D7" s="8">
        <v>4</v>
      </c>
      <c r="E7" s="8">
        <v>4</v>
      </c>
      <c r="F7" s="8">
        <v>0</v>
      </c>
      <c r="G7" s="8">
        <v>0</v>
      </c>
    </row>
    <row r="8" spans="1:7">
      <c r="A8" s="14" t="s">
        <v>168</v>
      </c>
      <c r="B8" s="8">
        <v>3</v>
      </c>
      <c r="C8" s="8">
        <v>3</v>
      </c>
      <c r="D8" s="8">
        <v>3</v>
      </c>
      <c r="E8" s="8">
        <v>4</v>
      </c>
      <c r="F8" s="8">
        <v>1</v>
      </c>
      <c r="G8" s="8">
        <v>0</v>
      </c>
    </row>
    <row r="9" spans="1:7">
      <c r="A9" s="14" t="s">
        <v>100</v>
      </c>
      <c r="B9" s="8">
        <v>2</v>
      </c>
      <c r="C9" s="8">
        <v>2</v>
      </c>
      <c r="D9" s="8">
        <v>12</v>
      </c>
      <c r="E9" s="8">
        <v>12</v>
      </c>
      <c r="F9" s="8">
        <v>0</v>
      </c>
      <c r="G9" s="8">
        <v>0</v>
      </c>
    </row>
    <row r="10" spans="1:7">
      <c r="A10" s="14" t="s">
        <v>169</v>
      </c>
      <c r="B10" s="8">
        <v>2</v>
      </c>
      <c r="C10" s="8">
        <v>2</v>
      </c>
      <c r="D10" s="8">
        <v>6</v>
      </c>
      <c r="E10" s="8">
        <v>6</v>
      </c>
      <c r="F10" s="8">
        <v>1</v>
      </c>
      <c r="G10" s="8">
        <v>1</v>
      </c>
    </row>
    <row r="11" spans="1:7">
      <c r="A11" s="14" t="s">
        <v>243</v>
      </c>
      <c r="B11" s="8">
        <v>1</v>
      </c>
      <c r="C11" s="8">
        <v>1</v>
      </c>
      <c r="D11" s="8">
        <v>6</v>
      </c>
      <c r="E11" s="8">
        <v>6</v>
      </c>
      <c r="F11" s="8">
        <v>0</v>
      </c>
      <c r="G11" s="8">
        <v>0</v>
      </c>
    </row>
    <row r="12" spans="1:7">
      <c r="A12" s="14" t="s">
        <v>284</v>
      </c>
      <c r="B12" s="8">
        <v>1</v>
      </c>
      <c r="C12" s="8">
        <v>1</v>
      </c>
      <c r="D12" s="8">
        <v>33</v>
      </c>
      <c r="E12" s="8">
        <v>33</v>
      </c>
      <c r="F12" s="8">
        <v>0</v>
      </c>
      <c r="G12" s="8">
        <v>0</v>
      </c>
    </row>
    <row r="13" spans="1:7">
      <c r="A13" s="14" t="s">
        <v>244</v>
      </c>
      <c r="B13" s="8">
        <v>1</v>
      </c>
      <c r="C13" s="8">
        <v>1</v>
      </c>
      <c r="D13" s="8">
        <v>1</v>
      </c>
      <c r="E13" s="8">
        <v>1</v>
      </c>
      <c r="F13" s="8">
        <v>0</v>
      </c>
      <c r="G13" s="8">
        <v>0</v>
      </c>
    </row>
    <row r="14" spans="1:7">
      <c r="A14" s="14" t="s">
        <v>101</v>
      </c>
      <c r="B14" s="8">
        <v>12</v>
      </c>
      <c r="C14" s="8">
        <v>12</v>
      </c>
      <c r="D14" s="8">
        <v>267</v>
      </c>
      <c r="E14" s="8">
        <v>267</v>
      </c>
      <c r="F14" s="8">
        <v>11</v>
      </c>
      <c r="G14" s="8">
        <v>11</v>
      </c>
    </row>
    <row r="15" spans="1:7">
      <c r="A15" s="14" t="s">
        <v>264</v>
      </c>
      <c r="B15" s="8">
        <v>1</v>
      </c>
      <c r="C15" s="8">
        <v>1</v>
      </c>
      <c r="D15" s="8">
        <v>5</v>
      </c>
      <c r="E15" s="8">
        <v>5</v>
      </c>
      <c r="F15" s="8">
        <v>0</v>
      </c>
      <c r="G15" s="8">
        <v>0</v>
      </c>
    </row>
    <row r="16" spans="1:7">
      <c r="A16" s="14" t="s">
        <v>89</v>
      </c>
      <c r="B16" s="8">
        <v>2</v>
      </c>
      <c r="C16" s="8">
        <v>5</v>
      </c>
      <c r="D16" s="8">
        <v>89</v>
      </c>
      <c r="E16" s="8">
        <v>89</v>
      </c>
      <c r="F16" s="8">
        <v>11</v>
      </c>
      <c r="G16" s="8">
        <v>11</v>
      </c>
    </row>
    <row r="17" spans="1:7">
      <c r="A17" s="14" t="s">
        <v>269</v>
      </c>
      <c r="B17" s="8">
        <v>4</v>
      </c>
      <c r="C17" s="8">
        <v>4</v>
      </c>
      <c r="D17" s="8">
        <v>71</v>
      </c>
      <c r="E17" s="8">
        <v>71</v>
      </c>
      <c r="F17" s="8">
        <v>0</v>
      </c>
      <c r="G17" s="8">
        <v>0</v>
      </c>
    </row>
    <row r="18" spans="1:7">
      <c r="A18" s="14" t="s">
        <v>147</v>
      </c>
      <c r="B18" s="8">
        <v>11</v>
      </c>
      <c r="C18" s="8">
        <v>11</v>
      </c>
      <c r="D18" s="8">
        <v>268</v>
      </c>
      <c r="E18" s="8">
        <v>267</v>
      </c>
      <c r="F18" s="8">
        <v>29</v>
      </c>
      <c r="G18" s="8">
        <v>29</v>
      </c>
    </row>
    <row r="19" spans="1:7">
      <c r="A19" s="14" t="s">
        <v>265</v>
      </c>
      <c r="B19" s="8">
        <v>1</v>
      </c>
      <c r="C19" s="8">
        <v>2</v>
      </c>
      <c r="D19" s="8">
        <v>2</v>
      </c>
      <c r="E19" s="8">
        <v>2</v>
      </c>
      <c r="F19" s="8">
        <v>0</v>
      </c>
      <c r="G19" s="8">
        <v>7</v>
      </c>
    </row>
    <row r="20" spans="1:7">
      <c r="A20" s="14" t="s">
        <v>184</v>
      </c>
      <c r="B20" s="8">
        <v>4</v>
      </c>
      <c r="C20" s="8">
        <v>4</v>
      </c>
      <c r="D20" s="8">
        <v>30</v>
      </c>
      <c r="E20" s="8">
        <v>30</v>
      </c>
      <c r="F20" s="8">
        <v>0</v>
      </c>
      <c r="G20" s="8">
        <v>0</v>
      </c>
    </row>
    <row r="21" spans="1:7">
      <c r="A21" s="14" t="s">
        <v>87</v>
      </c>
      <c r="B21" s="8">
        <v>5</v>
      </c>
      <c r="C21" s="8">
        <v>5</v>
      </c>
      <c r="D21" s="8">
        <v>122</v>
      </c>
      <c r="E21" s="8">
        <v>122</v>
      </c>
      <c r="F21" s="8">
        <v>22</v>
      </c>
      <c r="G21" s="8">
        <v>22</v>
      </c>
    </row>
    <row r="22" spans="1:7">
      <c r="A22" s="14" t="s">
        <v>245</v>
      </c>
      <c r="B22" s="8">
        <v>3</v>
      </c>
      <c r="C22" s="8">
        <v>3</v>
      </c>
      <c r="D22" s="8">
        <v>31</v>
      </c>
      <c r="E22" s="8">
        <v>31</v>
      </c>
      <c r="F22" s="8">
        <v>0</v>
      </c>
      <c r="G22" s="8">
        <v>0</v>
      </c>
    </row>
    <row r="23" spans="1:7">
      <c r="A23" s="14" t="s">
        <v>309</v>
      </c>
      <c r="B23" s="8">
        <v>1</v>
      </c>
      <c r="C23" s="8">
        <v>1</v>
      </c>
      <c r="D23" s="8">
        <v>1</v>
      </c>
      <c r="E23" s="8">
        <v>1</v>
      </c>
      <c r="F23" s="8">
        <v>0</v>
      </c>
      <c r="G23" s="8">
        <v>0</v>
      </c>
    </row>
    <row r="24" spans="1:7">
      <c r="A24" s="14" t="s">
        <v>102</v>
      </c>
      <c r="B24" s="8">
        <v>1</v>
      </c>
      <c r="C24" s="8">
        <v>1</v>
      </c>
      <c r="D24" s="8">
        <v>3</v>
      </c>
      <c r="E24" s="8">
        <v>3</v>
      </c>
      <c r="F24" s="8">
        <v>3</v>
      </c>
      <c r="G24" s="8">
        <v>3</v>
      </c>
    </row>
    <row r="25" spans="1:7">
      <c r="A25" s="14" t="s">
        <v>187</v>
      </c>
      <c r="B25" s="8">
        <v>3</v>
      </c>
      <c r="C25" s="8">
        <v>3</v>
      </c>
      <c r="D25" s="8">
        <v>24</v>
      </c>
      <c r="E25" s="8">
        <v>24</v>
      </c>
      <c r="F25" s="8">
        <v>0</v>
      </c>
      <c r="G25" s="8">
        <v>0</v>
      </c>
    </row>
    <row r="26" spans="1:7">
      <c r="A26" s="14" t="s">
        <v>121</v>
      </c>
      <c r="B26" s="8">
        <v>3</v>
      </c>
      <c r="C26" s="8">
        <v>3</v>
      </c>
      <c r="D26" s="8">
        <v>64</v>
      </c>
      <c r="E26" s="8">
        <v>59</v>
      </c>
      <c r="F26" s="8">
        <v>0</v>
      </c>
      <c r="G26" s="8">
        <v>0</v>
      </c>
    </row>
    <row r="27" spans="1:7">
      <c r="A27" s="14" t="s">
        <v>90</v>
      </c>
      <c r="B27" s="8">
        <v>1</v>
      </c>
      <c r="C27" s="8">
        <v>1</v>
      </c>
      <c r="D27" s="8">
        <v>0</v>
      </c>
      <c r="E27" s="8">
        <v>0</v>
      </c>
      <c r="F27" s="8">
        <v>3</v>
      </c>
      <c r="G27" s="8">
        <v>3</v>
      </c>
    </row>
    <row r="28" spans="1:7">
      <c r="A28" s="14" t="s">
        <v>288</v>
      </c>
      <c r="B28" s="8">
        <v>1</v>
      </c>
      <c r="C28" s="8">
        <v>1</v>
      </c>
      <c r="D28" s="8">
        <v>32</v>
      </c>
      <c r="E28" s="8">
        <v>32</v>
      </c>
      <c r="F28" s="8">
        <v>6</v>
      </c>
      <c r="G28" s="8">
        <v>6</v>
      </c>
    </row>
    <row r="29" spans="1:7">
      <c r="A29" s="14" t="s">
        <v>171</v>
      </c>
      <c r="B29" s="8">
        <v>3</v>
      </c>
      <c r="C29" s="8">
        <v>3</v>
      </c>
      <c r="D29" s="8">
        <v>13</v>
      </c>
      <c r="E29" s="8">
        <v>13</v>
      </c>
      <c r="F29" s="8">
        <v>0</v>
      </c>
      <c r="G29" s="8">
        <v>0</v>
      </c>
    </row>
    <row r="30" spans="1:7">
      <c r="A30" s="14" t="s">
        <v>91</v>
      </c>
      <c r="B30" s="8">
        <v>1</v>
      </c>
      <c r="C30" s="8">
        <v>1</v>
      </c>
      <c r="D30" s="8">
        <v>0</v>
      </c>
      <c r="E30" s="8">
        <v>0</v>
      </c>
      <c r="F30" s="8">
        <v>2</v>
      </c>
      <c r="G30" s="8">
        <v>2</v>
      </c>
    </row>
    <row r="31" spans="1:7">
      <c r="A31" s="14" t="s">
        <v>232</v>
      </c>
      <c r="B31" s="8">
        <v>1</v>
      </c>
      <c r="C31" s="8">
        <v>1</v>
      </c>
      <c r="D31" s="8">
        <v>55</v>
      </c>
      <c r="E31" s="8">
        <v>55</v>
      </c>
      <c r="F31" s="8">
        <v>0</v>
      </c>
      <c r="G31" s="8">
        <v>0</v>
      </c>
    </row>
    <row r="32" spans="1:7">
      <c r="A32" s="14" t="s">
        <v>173</v>
      </c>
      <c r="B32" s="8">
        <v>1</v>
      </c>
      <c r="C32" s="8">
        <v>1</v>
      </c>
      <c r="D32" s="8">
        <v>14</v>
      </c>
      <c r="E32" s="8">
        <v>14</v>
      </c>
      <c r="F32" s="8">
        <v>0</v>
      </c>
      <c r="G32" s="8">
        <v>0</v>
      </c>
    </row>
    <row r="33" spans="1:7">
      <c r="A33" s="14" t="s">
        <v>152</v>
      </c>
      <c r="B33" s="8">
        <v>6</v>
      </c>
      <c r="C33" s="8">
        <v>14</v>
      </c>
      <c r="D33" s="8">
        <v>192</v>
      </c>
      <c r="E33" s="8">
        <v>268</v>
      </c>
      <c r="F33" s="8">
        <v>33</v>
      </c>
      <c r="G33" s="8">
        <v>90</v>
      </c>
    </row>
    <row r="34" spans="1:7">
      <c r="A34" s="14" t="s">
        <v>153</v>
      </c>
      <c r="B34" s="8">
        <v>3</v>
      </c>
      <c r="C34" s="8">
        <v>3</v>
      </c>
      <c r="D34" s="8">
        <v>26</v>
      </c>
      <c r="E34" s="8">
        <v>26</v>
      </c>
      <c r="F34" s="8">
        <v>0</v>
      </c>
      <c r="G34" s="8">
        <v>0</v>
      </c>
    </row>
    <row r="35" spans="1:7">
      <c r="A35" s="14" t="s">
        <v>105</v>
      </c>
      <c r="B35" s="8">
        <v>2</v>
      </c>
      <c r="C35" s="8">
        <v>2</v>
      </c>
      <c r="D35" s="8">
        <v>5</v>
      </c>
      <c r="E35" s="8">
        <v>5</v>
      </c>
      <c r="F35" s="8">
        <v>0</v>
      </c>
      <c r="G35" s="8">
        <v>0</v>
      </c>
    </row>
    <row r="36" spans="1:7">
      <c r="A36" s="14" t="s">
        <v>251</v>
      </c>
      <c r="B36" s="8">
        <v>1</v>
      </c>
      <c r="C36" s="8">
        <v>2</v>
      </c>
      <c r="D36" s="8">
        <v>5</v>
      </c>
      <c r="E36" s="8">
        <v>5</v>
      </c>
      <c r="F36" s="8">
        <v>0</v>
      </c>
      <c r="G36" s="8">
        <v>195</v>
      </c>
    </row>
    <row r="37" spans="1:7">
      <c r="A37" s="14" t="s">
        <v>73</v>
      </c>
      <c r="B37" s="8">
        <v>1</v>
      </c>
      <c r="C37" s="8">
        <v>1</v>
      </c>
      <c r="D37" s="8">
        <v>8</v>
      </c>
      <c r="E37" s="8">
        <v>8</v>
      </c>
      <c r="F37" s="8">
        <v>4</v>
      </c>
      <c r="G37" s="8">
        <v>4</v>
      </c>
    </row>
    <row r="38" spans="1:7">
      <c r="A38" s="14" t="s">
        <v>86</v>
      </c>
      <c r="B38" s="8">
        <v>1</v>
      </c>
      <c r="C38" s="8">
        <v>1</v>
      </c>
      <c r="D38" s="8">
        <v>46</v>
      </c>
      <c r="E38" s="8">
        <v>46</v>
      </c>
      <c r="F38" s="8">
        <v>0</v>
      </c>
      <c r="G38" s="8">
        <v>0</v>
      </c>
    </row>
    <row r="39" spans="1:7">
      <c r="A39" s="14" t="s">
        <v>174</v>
      </c>
      <c r="B39" s="8">
        <v>11</v>
      </c>
      <c r="C39" s="8">
        <v>11</v>
      </c>
      <c r="D39" s="8">
        <v>64</v>
      </c>
      <c r="E39" s="8">
        <v>64</v>
      </c>
      <c r="F39" s="8">
        <v>0</v>
      </c>
      <c r="G39" s="8">
        <v>0</v>
      </c>
    </row>
    <row r="40" spans="1:7">
      <c r="A40" s="14" t="s">
        <v>93</v>
      </c>
      <c r="B40" s="8">
        <v>2</v>
      </c>
      <c r="C40" s="8">
        <v>3</v>
      </c>
      <c r="D40" s="8">
        <v>26</v>
      </c>
      <c r="E40" s="8">
        <v>34</v>
      </c>
      <c r="F40" s="8">
        <v>4</v>
      </c>
      <c r="G40" s="8">
        <v>5</v>
      </c>
    </row>
    <row r="41" spans="1:7">
      <c r="A41" s="14" t="s">
        <v>272</v>
      </c>
      <c r="B41" s="8">
        <v>1</v>
      </c>
      <c r="C41" s="8">
        <v>1</v>
      </c>
      <c r="D41" s="8">
        <v>1</v>
      </c>
      <c r="E41" s="8">
        <v>1</v>
      </c>
      <c r="F41" s="8">
        <v>0</v>
      </c>
      <c r="G41" s="8">
        <v>0</v>
      </c>
    </row>
    <row r="42" spans="1:7">
      <c r="A42" s="14" t="s">
        <v>106</v>
      </c>
      <c r="B42" s="8">
        <v>1</v>
      </c>
      <c r="C42" s="8">
        <v>1</v>
      </c>
      <c r="D42" s="8">
        <v>6</v>
      </c>
      <c r="E42" s="8">
        <v>6</v>
      </c>
      <c r="F42" s="8">
        <v>3</v>
      </c>
      <c r="G42" s="8">
        <v>3</v>
      </c>
    </row>
    <row r="43" spans="1:7">
      <c r="A43" s="14" t="s">
        <v>107</v>
      </c>
      <c r="B43" s="8">
        <v>3</v>
      </c>
      <c r="C43" s="8">
        <v>3</v>
      </c>
      <c r="D43" s="8">
        <v>47</v>
      </c>
      <c r="E43" s="8">
        <v>47</v>
      </c>
      <c r="F43" s="8">
        <v>4</v>
      </c>
      <c r="G43" s="8">
        <v>4</v>
      </c>
    </row>
    <row r="44" spans="1:7">
      <c r="A44" s="14" t="s">
        <v>176</v>
      </c>
      <c r="B44" s="8">
        <v>2</v>
      </c>
      <c r="C44" s="8">
        <v>2</v>
      </c>
      <c r="D44" s="8">
        <v>3</v>
      </c>
      <c r="E44" s="8">
        <v>3</v>
      </c>
      <c r="F44" s="8">
        <v>4</v>
      </c>
      <c r="G44" s="8">
        <v>4</v>
      </c>
    </row>
    <row r="45" spans="1:7">
      <c r="A45" s="14" t="s">
        <v>255</v>
      </c>
      <c r="B45" s="8">
        <v>3</v>
      </c>
      <c r="C45" s="8">
        <v>3</v>
      </c>
      <c r="D45" s="8">
        <v>168</v>
      </c>
      <c r="E45" s="8">
        <v>168</v>
      </c>
      <c r="F45" s="8">
        <v>0</v>
      </c>
      <c r="G45" s="8">
        <v>0</v>
      </c>
    </row>
    <row r="46" spans="1:7">
      <c r="A46" s="14" t="s">
        <v>177</v>
      </c>
      <c r="B46" s="8">
        <v>1</v>
      </c>
      <c r="C46" s="8">
        <v>1</v>
      </c>
      <c r="D46" s="8">
        <v>22</v>
      </c>
      <c r="E46" s="8">
        <v>22</v>
      </c>
      <c r="F46" s="8">
        <v>0</v>
      </c>
      <c r="G46" s="8">
        <v>0</v>
      </c>
    </row>
    <row r="47" spans="1:7">
      <c r="A47" s="14" t="s">
        <v>157</v>
      </c>
      <c r="B47" s="8">
        <v>4</v>
      </c>
      <c r="C47" s="8">
        <v>11</v>
      </c>
      <c r="D47" s="8">
        <v>214</v>
      </c>
      <c r="E47" s="8">
        <v>381</v>
      </c>
      <c r="F47" s="8">
        <v>88</v>
      </c>
      <c r="G47" s="8">
        <v>143</v>
      </c>
    </row>
    <row r="48" spans="1:7">
      <c r="A48" s="14" t="s">
        <v>108</v>
      </c>
      <c r="B48" s="8">
        <v>1</v>
      </c>
      <c r="C48" s="8">
        <v>1</v>
      </c>
      <c r="D48" s="8">
        <v>5</v>
      </c>
      <c r="E48" s="8">
        <v>5</v>
      </c>
      <c r="F48" s="8">
        <v>0</v>
      </c>
      <c r="G48" s="8">
        <v>0</v>
      </c>
    </row>
    <row r="49" spans="1:7">
      <c r="A49" s="14" t="s">
        <v>233</v>
      </c>
      <c r="B49" s="8">
        <v>1</v>
      </c>
      <c r="C49" s="8">
        <v>1</v>
      </c>
      <c r="D49" s="8">
        <v>22</v>
      </c>
      <c r="E49" s="8">
        <v>22</v>
      </c>
      <c r="F49" s="8">
        <v>0</v>
      </c>
      <c r="G49" s="8">
        <v>0</v>
      </c>
    </row>
    <row r="50" spans="1:7">
      <c r="A50" s="14" t="s">
        <v>258</v>
      </c>
      <c r="B50" s="8">
        <v>7</v>
      </c>
      <c r="C50" s="8">
        <v>7</v>
      </c>
      <c r="D50" s="8">
        <v>677</v>
      </c>
      <c r="E50" s="8">
        <v>677</v>
      </c>
      <c r="F50" s="8">
        <v>0</v>
      </c>
      <c r="G50" s="8">
        <v>0</v>
      </c>
    </row>
    <row r="51" spans="1:7">
      <c r="A51" s="14" t="s">
        <v>75</v>
      </c>
      <c r="B51" s="8">
        <v>5</v>
      </c>
      <c r="C51" s="8">
        <v>5</v>
      </c>
      <c r="D51" s="8">
        <v>660</v>
      </c>
      <c r="E51" s="8">
        <v>660</v>
      </c>
      <c r="F51" s="8">
        <v>28</v>
      </c>
      <c r="G51" s="8">
        <v>28</v>
      </c>
    </row>
    <row r="52" spans="1:7">
      <c r="A52" s="14" t="s">
        <v>159</v>
      </c>
      <c r="B52" s="8">
        <v>5</v>
      </c>
      <c r="C52" s="8">
        <v>3</v>
      </c>
      <c r="D52" s="8">
        <v>28</v>
      </c>
      <c r="E52" s="8">
        <v>15</v>
      </c>
      <c r="F52" s="8">
        <v>0</v>
      </c>
      <c r="G52" s="8">
        <v>3</v>
      </c>
    </row>
    <row r="53" spans="1:7">
      <c r="A53" s="14" t="s">
        <v>110</v>
      </c>
      <c r="B53" s="8">
        <v>12</v>
      </c>
      <c r="C53" s="8">
        <v>12</v>
      </c>
      <c r="D53" s="8">
        <v>236</v>
      </c>
      <c r="E53" s="8">
        <v>236</v>
      </c>
      <c r="F53" s="8">
        <v>27</v>
      </c>
      <c r="G53" s="8">
        <v>27</v>
      </c>
    </row>
    <row r="54" spans="1:7">
      <c r="A54" s="14" t="s">
        <v>221</v>
      </c>
      <c r="B54" s="8">
        <v>6</v>
      </c>
      <c r="C54" s="8">
        <v>6</v>
      </c>
      <c r="D54" s="8">
        <v>378</v>
      </c>
      <c r="E54" s="8">
        <v>378</v>
      </c>
      <c r="F54" s="8">
        <v>0</v>
      </c>
      <c r="G54" s="8">
        <v>0</v>
      </c>
    </row>
    <row r="55" spans="1:7">
      <c r="A55" s="14" t="s">
        <v>212</v>
      </c>
      <c r="B55" s="8">
        <v>11</v>
      </c>
      <c r="C55" s="8">
        <v>11</v>
      </c>
      <c r="D55" s="8">
        <v>167</v>
      </c>
      <c r="E55" s="8">
        <v>167</v>
      </c>
      <c r="F55" s="8">
        <v>0</v>
      </c>
      <c r="G55" s="8">
        <v>0</v>
      </c>
    </row>
    <row r="56" spans="1:7">
      <c r="A56" s="14" t="s">
        <v>179</v>
      </c>
      <c r="B56" s="8">
        <v>4</v>
      </c>
      <c r="C56" s="8">
        <v>4</v>
      </c>
      <c r="D56" s="8">
        <v>9</v>
      </c>
      <c r="E56" s="8">
        <v>9</v>
      </c>
      <c r="F56" s="8">
        <v>1</v>
      </c>
      <c r="G56" s="8">
        <v>1</v>
      </c>
    </row>
    <row r="57" spans="1:7">
      <c r="A57" s="14" t="s">
        <v>82</v>
      </c>
      <c r="B57" s="8">
        <v>16</v>
      </c>
      <c r="C57" s="8">
        <v>16</v>
      </c>
      <c r="D57" s="8">
        <v>125</v>
      </c>
      <c r="E57" s="8">
        <v>125</v>
      </c>
      <c r="F57" s="8">
        <v>0</v>
      </c>
      <c r="G57" s="8">
        <v>0</v>
      </c>
    </row>
    <row r="58" spans="1:7">
      <c r="A58" s="14" t="s">
        <v>214</v>
      </c>
      <c r="B58" s="8">
        <v>5</v>
      </c>
      <c r="C58" s="8">
        <v>6</v>
      </c>
      <c r="D58" s="8">
        <v>332</v>
      </c>
      <c r="E58" s="8">
        <v>360</v>
      </c>
      <c r="F58" s="8">
        <v>0</v>
      </c>
      <c r="G58" s="8">
        <v>0</v>
      </c>
    </row>
    <row r="59" spans="1:7">
      <c r="A59" s="14" t="s">
        <v>215</v>
      </c>
      <c r="B59" s="8">
        <v>1</v>
      </c>
      <c r="C59" s="8">
        <v>1</v>
      </c>
      <c r="D59" s="8">
        <v>13</v>
      </c>
      <c r="E59" s="8">
        <v>13</v>
      </c>
      <c r="F59" s="8">
        <v>0</v>
      </c>
      <c r="G59" s="8">
        <v>0</v>
      </c>
    </row>
    <row r="60" spans="1:7">
      <c r="A60" s="14" t="s">
        <v>79</v>
      </c>
      <c r="B60" s="8">
        <v>2</v>
      </c>
      <c r="C60" s="8">
        <v>2</v>
      </c>
      <c r="D60" s="8">
        <v>21</v>
      </c>
      <c r="E60" s="8">
        <v>21</v>
      </c>
      <c r="F60" s="8">
        <v>2</v>
      </c>
      <c r="G60" s="8">
        <v>2</v>
      </c>
    </row>
    <row r="61" spans="1:7">
      <c r="A61" s="14" t="s">
        <v>70</v>
      </c>
      <c r="B61" s="8">
        <v>1</v>
      </c>
      <c r="C61" s="8">
        <v>1</v>
      </c>
      <c r="D61" s="8">
        <v>0</v>
      </c>
      <c r="E61" s="8">
        <v>0</v>
      </c>
      <c r="F61" s="8">
        <v>8</v>
      </c>
      <c r="G61" s="8">
        <v>8</v>
      </c>
    </row>
    <row r="62" spans="1:7">
      <c r="A62" s="14" t="s">
        <v>95</v>
      </c>
      <c r="B62" s="8">
        <v>1</v>
      </c>
      <c r="C62" s="8">
        <v>2</v>
      </c>
      <c r="D62" s="8">
        <v>8</v>
      </c>
      <c r="E62" s="8">
        <v>16</v>
      </c>
      <c r="F62" s="8">
        <v>1</v>
      </c>
      <c r="G62" s="8">
        <v>11</v>
      </c>
    </row>
    <row r="63" spans="1:7">
      <c r="A63" s="14" t="s">
        <v>62</v>
      </c>
      <c r="B63" s="8">
        <v>3</v>
      </c>
      <c r="C63" s="8">
        <v>3</v>
      </c>
      <c r="D63" s="8">
        <v>40</v>
      </c>
      <c r="E63" s="8">
        <v>40</v>
      </c>
      <c r="F63" s="8">
        <v>7</v>
      </c>
      <c r="G63" s="8">
        <v>7</v>
      </c>
    </row>
    <row r="64" spans="1:7">
      <c r="A64" s="14" t="s">
        <v>259</v>
      </c>
      <c r="B64" s="8">
        <v>1</v>
      </c>
      <c r="C64" s="8">
        <v>1</v>
      </c>
      <c r="D64" s="8">
        <v>19</v>
      </c>
      <c r="E64" s="8">
        <v>19</v>
      </c>
      <c r="F64" s="8">
        <v>0</v>
      </c>
      <c r="G64" s="8">
        <v>0</v>
      </c>
    </row>
    <row r="65" spans="1:7">
      <c r="A65" s="14" t="s">
        <v>217</v>
      </c>
      <c r="B65" s="8">
        <v>5</v>
      </c>
      <c r="C65" s="8">
        <v>5</v>
      </c>
      <c r="D65" s="8">
        <v>42</v>
      </c>
      <c r="E65" s="8">
        <v>42</v>
      </c>
      <c r="F65" s="8">
        <v>0</v>
      </c>
      <c r="G65" s="8">
        <v>0</v>
      </c>
    </row>
    <row r="66" spans="1:7">
      <c r="A66" s="14" t="s">
        <v>155</v>
      </c>
      <c r="B66" s="8">
        <v>6</v>
      </c>
      <c r="C66" s="8">
        <v>6</v>
      </c>
      <c r="D66" s="8">
        <v>37</v>
      </c>
      <c r="E66" s="8">
        <v>37</v>
      </c>
      <c r="F66" s="8">
        <v>0</v>
      </c>
      <c r="G66" s="8">
        <v>0</v>
      </c>
    </row>
    <row r="67" spans="1:7">
      <c r="A67" s="14" t="s">
        <v>218</v>
      </c>
      <c r="B67" s="8">
        <v>2</v>
      </c>
      <c r="C67" s="8">
        <v>2</v>
      </c>
      <c r="D67" s="8">
        <v>41</v>
      </c>
      <c r="E67" s="8">
        <v>41</v>
      </c>
      <c r="F67" s="8">
        <v>0</v>
      </c>
      <c r="G67" s="8">
        <v>0</v>
      </c>
    </row>
    <row r="68" spans="1:7">
      <c r="A68" s="14" t="s">
        <v>181</v>
      </c>
      <c r="B68" s="8">
        <v>10</v>
      </c>
      <c r="C68" s="8">
        <v>10</v>
      </c>
      <c r="D68" s="8">
        <v>25</v>
      </c>
      <c r="E68" s="8">
        <v>25</v>
      </c>
      <c r="F68" s="8">
        <v>2</v>
      </c>
      <c r="G68" s="8">
        <v>2</v>
      </c>
    </row>
    <row r="69" spans="1:7">
      <c r="A69" s="14" t="s">
        <v>64</v>
      </c>
      <c r="B69" s="8">
        <v>8</v>
      </c>
      <c r="C69" s="8">
        <v>8</v>
      </c>
      <c r="D69" s="8">
        <v>184</v>
      </c>
      <c r="E69" s="8">
        <v>184</v>
      </c>
      <c r="F69" s="8">
        <v>4</v>
      </c>
      <c r="G69" s="8">
        <v>4</v>
      </c>
    </row>
    <row r="70" spans="1:7">
      <c r="A70" s="14" t="s">
        <v>81</v>
      </c>
      <c r="B70" s="8">
        <v>1</v>
      </c>
      <c r="C70" s="8">
        <v>1</v>
      </c>
      <c r="D70" s="8">
        <v>8</v>
      </c>
      <c r="E70" s="8">
        <v>8</v>
      </c>
      <c r="F70" s="8">
        <v>0</v>
      </c>
      <c r="G70" s="8">
        <v>0</v>
      </c>
    </row>
    <row r="71" spans="1:7">
      <c r="A71" s="14" t="s">
        <v>263</v>
      </c>
      <c r="B71" s="8">
        <v>1</v>
      </c>
      <c r="C71" s="8">
        <v>1</v>
      </c>
      <c r="D71" s="8">
        <v>2</v>
      </c>
      <c r="E71" s="8">
        <v>2</v>
      </c>
      <c r="F71" s="8">
        <v>0</v>
      </c>
      <c r="G71" s="8">
        <v>0</v>
      </c>
    </row>
    <row r="72" spans="1:7">
      <c r="A72" s="14" t="s">
        <v>239</v>
      </c>
      <c r="B72" s="8">
        <v>4</v>
      </c>
      <c r="C72" s="8">
        <v>4</v>
      </c>
      <c r="D72" s="8">
        <v>75</v>
      </c>
      <c r="E72" s="8">
        <v>75</v>
      </c>
      <c r="F72" s="8">
        <v>0</v>
      </c>
      <c r="G72" s="8">
        <v>0</v>
      </c>
    </row>
    <row r="73" spans="1:7">
      <c r="A73" s="14" t="s">
        <v>321</v>
      </c>
      <c r="B73" s="8">
        <v>1</v>
      </c>
      <c r="C73" s="8">
        <v>1</v>
      </c>
      <c r="D73" s="8">
        <v>4</v>
      </c>
      <c r="E73" s="8">
        <v>4</v>
      </c>
      <c r="F73" s="8">
        <v>0</v>
      </c>
      <c r="G73" s="8">
        <v>0</v>
      </c>
    </row>
    <row r="74" spans="1:7">
      <c r="A74" s="14" t="s">
        <v>220</v>
      </c>
      <c r="B74" s="8">
        <v>6</v>
      </c>
      <c r="C74" s="8">
        <v>6</v>
      </c>
      <c r="D74" s="8">
        <v>16</v>
      </c>
      <c r="E74" s="8">
        <v>16</v>
      </c>
      <c r="F74" s="8">
        <v>3</v>
      </c>
      <c r="G74" s="8">
        <v>3</v>
      </c>
    </row>
  </sheetData>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s_x0020_IM_x0020_Template_x003f_ xmlns="84314776-d7dc-46ea-a95c-bc4ed81dbccf">false</Is_x0020_IM_x0020_Template_x003f_>
    <mff2b4bb9c8044d88061963b2a68513a xmlns="96664bca-06c0-4657-b6f9-0a997f5ff9b9">
      <Terms xmlns="http://schemas.microsoft.com/office/infopath/2007/PartnerControls"/>
    </mff2b4bb9c8044d88061963b2a68513a>
    <Inter_x0020_Cluster xmlns="96664bca-06c0-4657-b6f9-0a997f5ff9b9">false</Inter_x0020_Cluster>
    <e7570bd437624e0480332ee2423de9d8 xmlns="96664bca-06c0-4657-b6f9-0a997f5ff9b9">
      <Terms xmlns="http://schemas.microsoft.com/office/infopath/2007/PartnerControls">
        <TermInfo xmlns="http://schemas.microsoft.com/office/infopath/2007/PartnerControls">
          <TermName xmlns="http://schemas.microsoft.com/office/infopath/2007/PartnerControls">Matrix or Graphic</TermName>
          <TermId xmlns="http://schemas.microsoft.com/office/infopath/2007/PartnerControls">13b75a65-9df3-472c-addd-752d47dbb066</TermId>
        </TermInfo>
        <TermInfo xmlns="http://schemas.microsoft.com/office/infopath/2007/PartnerControls">
          <TermName xmlns="http://schemas.microsoft.com/office/infopath/2007/PartnerControls">Analysis Report</TermName>
          <TermId xmlns="http://schemas.microsoft.com/office/infopath/2007/PartnerControls">e8c68fad-114d-4411-89f4-a0f7bda5b414</TermId>
        </TermInfo>
      </Terms>
    </e7570bd437624e0480332ee2423de9d8>
    <Cross_x0020_Cutting xmlns="96664bca-06c0-4657-b6f9-0a997f5ff9b9">false</Cross_x0020_Cutting>
    <Is_x0020_Key_x0020_Document1 xmlns="c2760211-3e43-4ff7-a9ea-22e8b7d99117">false</Is_x0020_Key_x0020_Document1>
    <p4235251fcc1450fb6d384a4ad55daef xmlns="96664bca-06c0-4657-b6f9-0a997f5ff9b9">
      <Terms xmlns="http://schemas.microsoft.com/office/infopath/2007/PartnerControls"/>
    </p4235251fcc1450fb6d384a4ad55daef>
    <Site_x0020_TypeTaxHTField0 xmlns="c2760211-3e43-4ff7-a9ea-22e8b7d99117">
      <Terms xmlns="http://schemas.microsoft.com/office/infopath/2007/PartnerControls">
        <TermInfo xmlns="http://schemas.microsoft.com/office/infopath/2007/PartnerControls">
          <TermName xmlns="http://schemas.microsoft.com/office/infopath/2007/PartnerControls">Response</TermName>
          <TermId xmlns="http://schemas.microsoft.com/office/infopath/2007/PartnerControls">6bd9b9ba-7d2f-42c0-b763-fbe6e7a871e1</TermId>
        </TermInfo>
      </Terms>
    </Site_x0020_TypeTaxHTField0>
    <Is_x0020_IM_x0020_GIS_x003f_ xmlns="84314776-d7dc-46ea-a95c-bc4ed81dbccf">false</Is_x0020_IM_x0020_GIS_x003f_>
    <g7e01d2410934a95afa409e0dbebe315 xmlns="96664bca-06c0-4657-b6f9-0a997f5ff9b9">
      <Terms xmlns="http://schemas.microsoft.com/office/infopath/2007/PartnerControls"/>
    </g7e01d2410934a95afa409e0dbebe315>
    <hd9d801fa33a4aa2b8220e3e5f4d4756 xmlns="96664bca-06c0-4657-b6f9-0a997f5ff9b9">
      <Terms xmlns="http://schemas.microsoft.com/office/infopath/2007/PartnerControls"/>
    </hd9d801fa33a4aa2b8220e3e5f4d4756>
    <Event_x0020_Month xmlns="96664bca-06c0-4657-b6f9-0a997f5ff9b9">October</Event_x0020_Month>
    <CountryTaxHTField0 xmlns="c2760211-3e43-4ff7-a9ea-22e8b7d99117">
      <Terms xmlns="http://schemas.microsoft.com/office/infopath/2007/PartnerControls">
        <TermInfo xmlns="http://schemas.microsoft.com/office/infopath/2007/PartnerControls">
          <TermName xmlns="http://schemas.microsoft.com/office/infopath/2007/PartnerControls">El Salvador</TermName>
          <TermId xmlns="http://schemas.microsoft.com/office/infopath/2007/PartnerControls">2e96962c-e37b-4673-b99c-07d3e3f4ad8f</TermId>
        </TermInfo>
      </Terms>
    </CountryTaxHTField0>
    <Shelter_x0020_Technical xmlns="96664bca-06c0-4657-b6f9-0a997f5ff9b9">false</Shelter_x0020_Technical>
    <Degree_x0020_Of_x0020_DisplacementTaxHTField0 xmlns="c2760211-3e43-4ff7-a9ea-22e8b7d99117">
      <Terms xmlns="http://schemas.microsoft.com/office/infopath/2007/PartnerControls">
        <TermInfo xmlns="http://schemas.microsoft.com/office/infopath/2007/PartnerControls">
          <TermName xmlns="http://schemas.microsoft.com/office/infopath/2007/PartnerControls">Medium</TermName>
          <TermId xmlns="http://schemas.microsoft.com/office/infopath/2007/PartnerControls">6b2cc75e-07ed-40a7-8922-57b1887ff9f3</TermId>
        </TermInfo>
      </Terms>
    </Degree_x0020_Of_x0020_DisplacementTaxHTField0>
    <Is_x0020_Cluster_x0020_Management_x003f_ xmlns="96664bca-06c0-4657-b6f9-0a997f5ff9b9">false</Is_x0020_Cluster_x0020_Management_x003f_>
    <IM xmlns="96664bca-06c0-4657-b6f9-0a997f5ff9b9">true</IM>
    <Event_x0020_Day xmlns="96664bca-06c0-4657-b6f9-0a997f5ff9b9">11</Event_x0020_Day>
    <ied6aaf0461f439496f935d3461379e0 xmlns="96664bca-06c0-4657-b6f9-0a997f5ff9b9">
      <Terms xmlns="http://schemas.microsoft.com/office/infopath/2007/PartnerControls"/>
    </ied6aaf0461f439496f935d3461379e0>
    <TaxKeywordTaxHTField xmlns="96664bca-06c0-4657-b6f9-0a997f5ff9b9">
      <Terms xmlns="http://schemas.microsoft.com/office/infopath/2007/PartnerControls"/>
    </TaxKeywordTaxHTField>
    <Is_x0020_Meeting_x0020_Minutes_x003f_ xmlns="84314776-d7dc-46ea-a95c-bc4ed81dbccf">false</Is_x0020_Meeting_x0020_Minutes_x003f_>
    <Is_x0020_Reference_x0020_Doc xmlns="96664bca-06c0-4657-b6f9-0a997f5ff9b9">false</Is_x0020_Reference_x0020_Doc>
    <Event_x0020_Year xmlns="96664bca-06c0-4657-b6f9-0a997f5ff9b9">2011</Event_x0020_Year>
    <Is_x0020_IM_x0020_Report_x003f_ xmlns="84314776-d7dc-46ea-a95c-bc4ed81dbccf">false</Is_x0020_IM_x0020_Report_x003f_>
    <A_x002c_M_x0020_and_x0020_E xmlns="96664bca-06c0-4657-b6f9-0a997f5ff9b9">false</A_x002c_M_x0020_and_x0020_E>
    <Event_x0020_TypeTaxHTField0 xmlns="c2760211-3e43-4ff7-a9ea-22e8b7d99117">
      <Terms xmlns="http://schemas.microsoft.com/office/infopath/2007/PartnerControls">
        <TermInfo xmlns="http://schemas.microsoft.com/office/infopath/2007/PartnerControls">
          <TermName xmlns="http://schemas.microsoft.com/office/infopath/2007/PartnerControls">Flood</TermName>
          <TermId xmlns="http://schemas.microsoft.com/office/infopath/2007/PartnerControls">071fd773-286a-4bf7-ba3e-769af5e0f9cb</TermId>
        </TermInfo>
        <TermInfo xmlns="http://schemas.microsoft.com/office/infopath/2007/PartnerControls">
          <TermName xmlns="http://schemas.microsoft.com/office/infopath/2007/PartnerControls">Slide</TermName>
          <TermId xmlns="http://schemas.microsoft.com/office/infopath/2007/PartnerControls">2a99c5a5-9a13-42fb-a3f3-56033608559e</TermId>
        </TermInfo>
      </Terms>
    </Event_x0020_TypeTaxHTField0>
    <Document_x0020_Description xmlns="96664bca-06c0-4657-b6f9-0a997f5ff9b9">Hoja de Calculo para el Análisis de Necesidades tras el paso de la tormenta tropical E12. Insertados comentarios explicando los cálculos.</Document_x0020_Description>
    <b1a5a839b88a4a15abdc90cae864525c xmlns="96664bca-06c0-4657-b6f9-0a997f5ff9b9">
      <Terms xmlns="http://schemas.microsoft.com/office/infopath/2007/PartnerControls">
        <TermInfo xmlns="http://schemas.microsoft.com/office/infopath/2007/PartnerControls">
          <TermName xmlns="http://schemas.microsoft.com/office/infopath/2007/PartnerControls">Spanish</TermName>
          <TermId xmlns="http://schemas.microsoft.com/office/infopath/2007/PartnerControls">1cde42aa-eb96-4baa-9c0c-8b414c0505d4</TermId>
        </TermInfo>
      </Terms>
    </b1a5a839b88a4a15abdc90cae864525c>
    <Websio_x0020_Document_x0020_Preview xmlns="96664bca-06c0-4657-b6f9-0a997f5ff9b9">/Americas/ElSalvador/ElSalvadorFloods2011/_layouts/WebsioPreviewField/preview.aspx?ID=0cd6bdef-2011-45e1-a45c-00fb30aafc01&amp;WebID=7975efdd-e745-44d9-adb7-d7ce098a9ec7&amp;SiteID=0e29c24b-3e6a-4c7c-8cc1-69b27805b55c</Websio_x0020_Document_x0020_Preview>
    <p866212cea484a06bc999f7bb36c5e20 xmlns="96664bca-06c0-4657-b6f9-0a997f5ff9b9">
      <Terms xmlns="http://schemas.microsoft.com/office/infopath/2007/PartnerControls"/>
    </p866212cea484a06bc999f7bb36c5e20>
    <RoutingRuleDescription xmlns="http://schemas.microsoft.com/sharepoint/v3" xsi:nil="true"/>
    <fbbb2add3bda4432ae4dea6625736703 xmlns="96664bca-06c0-4657-b6f9-0a997f5ff9b9">
      <Terms xmlns="http://schemas.microsoft.com/office/infopath/2007/PartnerControls"/>
    </fbbb2add3bda4432ae4dea6625736703>
    <TaxCatchAll xmlns="96664bca-06c0-4657-b6f9-0a997f5ff9b9">
      <Value>282</Value>
      <Value>19</Value>
      <Value>16</Value>
      <Value>155</Value>
      <Value>39</Value>
      <Value>15</Value>
      <Value>36</Value>
      <Value>10</Value>
      <Value>11</Value>
      <Value>79</Value>
      <Value>77</Value>
      <Value>52</Value>
      <Value>4</Value>
      <Value>49</Value>
      <Value>23</Value>
    </TaxCatchAll>
    <Shelter_x0020_Programming xmlns="96664bca-06c0-4657-b6f9-0a997f5ff9b9">false</Shelter_x0020_Programming>
    <Status_x0020_Of_x0020_SiteTaxHTField0 xmlns="44d82dea-fc32-4e1e-a3c6-c3136ef66f65">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319c008f-4e4c-46bc-95eb-65641b9bd58c</TermId>
        </TermInfo>
      </Terms>
    </Status_x0020_Of_x0020_SiteTaxHTField0>
    <Shelter_x0020_Planning xmlns="96664bca-06c0-4657-b6f9-0a997f5ff9b9">false</Shelter_x0020_Planning>
    <Media_x0020_Comms xmlns="96664bca-06c0-4657-b6f9-0a997f5ff9b9">false</Media_x0020_Comms>
    <RegionTaxHTField0 xmlns="c2760211-3e43-4ff7-a9ea-22e8b7d99117">
      <Terms xmlns="http://schemas.microsoft.com/office/infopath/2007/PartnerControls">
        <TermInfo xmlns="http://schemas.microsoft.com/office/infopath/2007/PartnerControls">
          <TermName xmlns="http://schemas.microsoft.com/office/infopath/2007/PartnerControls">Americas</TermName>
          <TermId xmlns="http://schemas.microsoft.com/office/infopath/2007/PartnerControls">46eee075-fc11-4731-8696-2533edd6e71a</TermId>
        </TermInfo>
      </Terms>
    </RegionTaxHTField0>
    <a83348d14d814196bcaad6bde9cb9d0c xmlns="96664bca-06c0-4657-b6f9-0a997f5ff9b9">
      <Terms xmlns="http://schemas.microsoft.com/office/infopath/2007/PartnerControls"/>
    </a83348d14d814196bcaad6bde9cb9d0c>
    <Damage_x0020_LocationTaxHTField0 xmlns="44d82dea-fc32-4e1e-a3c6-c3136ef66f65">
      <Terms xmlns="http://schemas.microsoft.com/office/infopath/2007/PartnerControls">
        <TermInfo xmlns="http://schemas.microsoft.com/office/infopath/2007/PartnerControls">
          <TermName xmlns="http://schemas.microsoft.com/office/infopath/2007/PartnerControls">Rural</TermName>
          <TermId xmlns="http://schemas.microsoft.com/office/infopath/2007/PartnerControls">5400dbf1-cf20-4773-abf1-c8f7ccce637a</TermId>
        </TermInfo>
        <TermInfo xmlns="http://schemas.microsoft.com/office/infopath/2007/PartnerControls">
          <TermName xmlns="http://schemas.microsoft.com/office/infopath/2007/PartnerControls">Peri-Urban</TermName>
          <TermId xmlns="http://schemas.microsoft.com/office/infopath/2007/PartnerControls">df197954-a687-4fd4-b090-340c291f0d53</TermId>
        </TermInfo>
        <TermInfo xmlns="http://schemas.microsoft.com/office/infopath/2007/PartnerControls">
          <TermName xmlns="http://schemas.microsoft.com/office/infopath/2007/PartnerControls">Urban</TermName>
          <TermId xmlns="http://schemas.microsoft.com/office/infopath/2007/PartnerControls">f95d968c-f509-433d-9d2f-3f9ba300a514</TermId>
        </TermInfo>
      </Terms>
    </Damage_x0020_LocationTaxHTField0>
    <NFI_x0020_Guidance xmlns="96664bca-06c0-4657-b6f9-0a997f5ff9b9">false</NFI_x0020_Guidance>
    <p9d35d47f93d40ab99282662ef2417ca xmlns="96664bca-06c0-4657-b6f9-0a997f5ff9b9">
      <Terms xmlns="http://schemas.microsoft.com/office/infopath/2007/PartnerControls"/>
    </p9d35d47f93d40ab99282662ef2417ca>
    <Report_x0020_Date xmlns="96664bca-06c0-4657-b6f9-0a997f5ff9b9">2011-12-02T06:00:00+00:00</Report_x0020_Date>
    <Current_x0020_Lead_x0020_AgencyTaxHTField0 xmlns="410da107-b4b9-4416-82f0-a17ea7b4313c">
      <Terms xmlns="http://schemas.microsoft.com/office/infopath/2007/PartnerControls">
        <TermInfo xmlns="http://schemas.microsoft.com/office/infopath/2007/PartnerControls">
          <TermName xmlns="http://schemas.microsoft.com/office/infopath/2007/PartnerControls">IFRC</TermName>
          <TermId xmlns="http://schemas.microsoft.com/office/infopath/2007/PartnerControls">0e7dd7e8-b714-4971-a101-594bd0ec6546</TermId>
        </TermInfo>
      </Terms>
    </Current_x0020_Lead_x0020_AgencyTaxHTField0>
    <Cluster_x0020_Review xmlns="96664bca-06c0-4657-b6f9-0a997f5ff9b9">false</Cluster_x0020_Review>
    <ff39aabcbcfa4b29888983c5e6d736f9 xmlns="96664bca-06c0-4657-b6f9-0a997f5ff9b9">
      <Terms xmlns="http://schemas.microsoft.com/office/infopath/2007/PartnerControls"/>
    </ff39aabcbcfa4b29888983c5e6d736f9>
    <e6f2ccbddc7344129cbcce7800e6bf7e xmlns="96664bca-06c0-4657-b6f9-0a997f5ff9b9">
      <Terms xmlns="http://schemas.microsoft.com/office/infopath/2007/PartnerControls"/>
    </e6f2ccbddc7344129cbcce7800e6bf7e>
    <Publishing_x0020_Agency1 xmlns="96664bca-06c0-4657-b6f9-0a997f5ff9b9" xsi:nil="true"/>
    <g2834a0a4b5b445382f80b4d1c20b873 xmlns="96664bca-06c0-4657-b6f9-0a997f5ff9b9">
      <Terms xmlns="http://schemas.microsoft.com/office/infopath/2007/PartnerControls">
        <TermInfo xmlns="http://schemas.microsoft.com/office/infopath/2007/PartnerControls">
          <TermName xmlns="http://schemas.microsoft.com/office/infopath/2007/PartnerControls">El Salvador floods 2011</TermName>
          <TermId xmlns="http://schemas.microsoft.com/office/infopath/2007/PartnerControls">07faedc2-4883-409d-8fe5-90ff81eed92e</TermId>
        </TermInfo>
      </Terms>
    </g2834a0a4b5b445382f80b4d1c20b873>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s" ma:contentTypeID="0x010100AA7AFC8FE433CD4B94E991D812AE17EB00B5E76544F1206A4A9E301A483D55C66E" ma:contentTypeVersion="76" ma:contentTypeDescription="" ma:contentTypeScope="" ma:versionID="0cb33f35c4c2d08806714099563c9f1e">
  <xsd:schema xmlns:xsd="http://www.w3.org/2001/XMLSchema" xmlns:xs="http://www.w3.org/2001/XMLSchema" xmlns:p="http://schemas.microsoft.com/office/2006/metadata/properties" xmlns:ns1="http://schemas.microsoft.com/sharepoint/v3" xmlns:ns2="96664bca-06c0-4657-b6f9-0a997f5ff9b9" xmlns:ns3="c2760211-3e43-4ff7-a9ea-22e8b7d99117" xmlns:ns4="410da107-b4b9-4416-82f0-a17ea7b4313c" xmlns:ns5="44d82dea-fc32-4e1e-a3c6-c3136ef66f65" xmlns:ns6="84314776-d7dc-46ea-a95c-bc4ed81dbccf" targetNamespace="http://schemas.microsoft.com/office/2006/metadata/properties" ma:root="true" ma:fieldsID="059e6e53923677e904aaebd4f6b6e5a6" ns1:_="" ns2:_="" ns3:_="" ns4:_="" ns5:_="" ns6:_="">
    <xsd:import namespace="http://schemas.microsoft.com/sharepoint/v3"/>
    <xsd:import namespace="96664bca-06c0-4657-b6f9-0a997f5ff9b9"/>
    <xsd:import namespace="c2760211-3e43-4ff7-a9ea-22e8b7d99117"/>
    <xsd:import namespace="410da107-b4b9-4416-82f0-a17ea7b4313c"/>
    <xsd:import namespace="44d82dea-fc32-4e1e-a3c6-c3136ef66f65"/>
    <xsd:import namespace="84314776-d7dc-46ea-a95c-bc4ed81dbccf"/>
    <xsd:element name="properties">
      <xsd:complexType>
        <xsd:sequence>
          <xsd:element name="documentManagement">
            <xsd:complexType>
              <xsd:all>
                <xsd:element ref="ns2:Document_x0020_Description" minOccurs="0"/>
                <xsd:element ref="ns2:Report_x0020_Date" minOccurs="0"/>
                <xsd:element ref="ns2:Publishing_x0020_Agency1" minOccurs="0"/>
                <xsd:element ref="ns3:Is_x0020_Key_x0020_Document1" minOccurs="0"/>
                <xsd:element ref="ns2:Is_x0020_Reference_x0020_Doc" minOccurs="0"/>
                <xsd:element ref="ns2:Is_x0020_Cluster_x0020_Management_x003f_" minOccurs="0"/>
                <xsd:element ref="ns2:Inter_x0020_Cluster" minOccurs="0"/>
                <xsd:element ref="ns2:IM" minOccurs="0"/>
                <xsd:element ref="ns2:A_x002c_M_x0020_and_x0020_E" minOccurs="0"/>
                <xsd:element ref="ns2:Shelter_x0020_Planning" minOccurs="0"/>
                <xsd:element ref="ns2:Shelter_x0020_Technical" minOccurs="0"/>
                <xsd:element ref="ns2:Shelter_x0020_Programming" minOccurs="0"/>
                <xsd:element ref="ns2:NFI_x0020_Guidance" minOccurs="0"/>
                <xsd:element ref="ns2:Cross_x0020_Cutting" minOccurs="0"/>
                <xsd:element ref="ns2:Media_x0020_Comms" minOccurs="0"/>
                <xsd:element ref="ns2:Event_x0020_Day" minOccurs="0"/>
                <xsd:element ref="ns2:Event_x0020_Month" minOccurs="0"/>
                <xsd:element ref="ns2:Event_x0020_Year" minOccurs="0"/>
                <xsd:element ref="ns2:Websio_x0020_Document_x0020_Preview" minOccurs="0"/>
                <xsd:element ref="ns2:p4235251fcc1450fb6d384a4ad55daef" minOccurs="0"/>
                <xsd:element ref="ns2:g7e01d2410934a95afa409e0dbebe315" minOccurs="0"/>
                <xsd:element ref="ns2:fbbb2add3bda4432ae4dea6625736703" minOccurs="0"/>
                <xsd:element ref="ns3:CountryTaxHTField0" minOccurs="0"/>
                <xsd:element ref="ns2:mff2b4bb9c8044d88061963b2a68513a" minOccurs="0"/>
                <xsd:element ref="ns2:b1a5a839b88a4a15abdc90cae864525c" minOccurs="0"/>
                <xsd:element ref="ns2:TaxCatchAll" minOccurs="0"/>
                <xsd:element ref="ns3:Event_x0020_TypeTaxHTField0" minOccurs="0"/>
                <xsd:element ref="ns2:hd9d801fa33a4aa2b8220e3e5f4d4756" minOccurs="0"/>
                <xsd:element ref="ns3:Degree_x0020_Of_x0020_DisplacementTaxHTField0" minOccurs="0"/>
                <xsd:element ref="ns4:Current_x0020_Lead_x0020_AgencyTaxHTField0" minOccurs="0"/>
                <xsd:element ref="ns2:a83348d14d814196bcaad6bde9cb9d0c" minOccurs="0"/>
                <xsd:element ref="ns5:Damage_x0020_LocationTaxHTField0" minOccurs="0"/>
                <xsd:element ref="ns2:TaxKeywordTaxHTField" minOccurs="0"/>
                <xsd:element ref="ns3:Site_x0020_TypeTaxHTField0" minOccurs="0"/>
                <xsd:element ref="ns5:Status_x0020_Of_x0020_SiteTaxHTField0" minOccurs="0"/>
                <xsd:element ref="ns2:e7570bd437624e0480332ee2423de9d8" minOccurs="0"/>
                <xsd:element ref="ns2:p866212cea484a06bc999f7bb36c5e20" minOccurs="0"/>
                <xsd:element ref="ns2:p9d35d47f93d40ab99282662ef2417ca" minOccurs="0"/>
                <xsd:element ref="ns2:TaxCatchAllLabel" minOccurs="0"/>
                <xsd:element ref="ns3:RegionTaxHTField0" minOccurs="0"/>
                <xsd:element ref="ns6:Is_x0020_IM_x0020_Template_x003f_" minOccurs="0"/>
                <xsd:element ref="ns6:Is_x0020_IM_x0020_Report_x003f_" minOccurs="0"/>
                <xsd:element ref="ns6:Is_x0020_Meeting_x0020_Minutes_x003f_" minOccurs="0"/>
                <xsd:element ref="ns6:Is_x0020_IM_x0020_GIS_x003f_" minOccurs="0"/>
                <xsd:element ref="ns2:Cluster_x0020_Review" minOccurs="0"/>
                <xsd:element ref="ns2:ff39aabcbcfa4b29888983c5e6d736f9" minOccurs="0"/>
                <xsd:element ref="ns2:e6f2ccbddc7344129cbcce7800e6bf7e" minOccurs="0"/>
                <xsd:element ref="ns1:RoutingRuleDescription" minOccurs="0"/>
                <xsd:element ref="ns2:g2834a0a4b5b445382f80b4d1c20b873" minOccurs="0"/>
                <xsd:element ref="ns2:ied6aaf0461f439496f935d3461379e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78" nillable="true" ma:displayName="Description"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664bca-06c0-4657-b6f9-0a997f5ff9b9" elementFormDefault="qualified">
    <xsd:import namespace="http://schemas.microsoft.com/office/2006/documentManagement/types"/>
    <xsd:import namespace="http://schemas.microsoft.com/office/infopath/2007/PartnerControls"/>
    <xsd:element name="Document_x0020_Description" ma:index="2" nillable="true" ma:displayName="Document Description" ma:internalName="Document_x0020_Description">
      <xsd:simpleType>
        <xsd:restriction base="dms:Note">
          <xsd:maxLength value="255"/>
        </xsd:restriction>
      </xsd:simpleType>
    </xsd:element>
    <xsd:element name="Report_x0020_Date" ma:index="3" nillable="true" ma:displayName="Report Date" ma:format="DateOnly" ma:internalName="Report_x0020_Date">
      <xsd:simpleType>
        <xsd:restriction base="dms:DateTime"/>
      </xsd:simpleType>
    </xsd:element>
    <xsd:element name="Publishing_x0020_Agency1" ma:index="4" nillable="true" ma:displayName="Publishing Agency" ma:internalName="Publishing_x0020_Agency1" ma:readOnly="false">
      <xsd:simpleType>
        <xsd:restriction base="dms:Text">
          <xsd:maxLength value="255"/>
        </xsd:restriction>
      </xsd:simpleType>
    </xsd:element>
    <xsd:element name="Is_x0020_Reference_x0020_Doc" ma:index="6" nillable="true" ma:displayName="Is Reference Doc?" ma:default="0" ma:internalName="Is_x0020_Reference_x0020_Doc">
      <xsd:simpleType>
        <xsd:restriction base="dms:Boolean"/>
      </xsd:simpleType>
    </xsd:element>
    <xsd:element name="Is_x0020_Cluster_x0020_Management_x003f_" ma:index="8" nillable="true" ma:displayName="Is Coordination?" ma:default="0" ma:internalName="Is_x0020_Cluster_x0020_Management_x003F_">
      <xsd:simpleType>
        <xsd:restriction base="dms:Boolean"/>
      </xsd:simpleType>
    </xsd:element>
    <xsd:element name="Inter_x0020_Cluster" ma:index="9" nillable="true" ma:displayName="Is Inter Cluster?" ma:default="0" ma:internalName="Inter_x0020_Cluster">
      <xsd:simpleType>
        <xsd:restriction base="dms:Boolean"/>
      </xsd:simpleType>
    </xsd:element>
    <xsd:element name="IM" ma:index="10" nillable="true" ma:displayName="Is IM ?" ma:default="0" ma:internalName="IM">
      <xsd:simpleType>
        <xsd:restriction base="dms:Boolean"/>
      </xsd:simpleType>
    </xsd:element>
    <xsd:element name="A_x002c_M_x0020_and_x0020_E" ma:index="11" nillable="true" ma:displayName="Is A,M and E?" ma:default="0" ma:internalName="A_x002C_M_x0020_and_x0020_E">
      <xsd:simpleType>
        <xsd:restriction base="dms:Boolean"/>
      </xsd:simpleType>
    </xsd:element>
    <xsd:element name="Shelter_x0020_Planning" ma:index="12" nillable="true" ma:displayName="Is Shelter Planning?" ma:default="0" ma:internalName="Shelter_x0020_Planning">
      <xsd:simpleType>
        <xsd:restriction base="dms:Boolean"/>
      </xsd:simpleType>
    </xsd:element>
    <xsd:element name="Shelter_x0020_Technical" ma:index="13" nillable="true" ma:displayName="Is Shelter Specifications?" ma:default="0" ma:internalName="Shelter_x0020_Technical">
      <xsd:simpleType>
        <xsd:restriction base="dms:Boolean"/>
      </xsd:simpleType>
    </xsd:element>
    <xsd:element name="Shelter_x0020_Programming" ma:index="14" nillable="true" ma:displayName="Is Shelter Programming" ma:default="0" ma:internalName="Shelter_x0020_Programming">
      <xsd:simpleType>
        <xsd:restriction base="dms:Boolean"/>
      </xsd:simpleType>
    </xsd:element>
    <xsd:element name="NFI_x0020_Guidance" ma:index="15" nillable="true" ma:displayName="Is NFI Guidance?" ma:default="0" ma:internalName="NFI_x0020_Guidance">
      <xsd:simpleType>
        <xsd:restriction base="dms:Boolean"/>
      </xsd:simpleType>
    </xsd:element>
    <xsd:element name="Cross_x0020_Cutting" ma:index="16" nillable="true" ma:displayName="Is Cross Cutting?" ma:default="0" ma:internalName="Cross_x0020_Cutting">
      <xsd:simpleType>
        <xsd:restriction base="dms:Boolean"/>
      </xsd:simpleType>
    </xsd:element>
    <xsd:element name="Media_x0020_Comms" ma:index="17" nillable="true" ma:displayName="Is Communications?" ma:default="0" ma:internalName="Media_x0020_Comms">
      <xsd:simpleType>
        <xsd:restriction base="dms:Boolean"/>
      </xsd:simpleType>
    </xsd:element>
    <xsd:element name="Event_x0020_Day" ma:index="39" nillable="true" ma:displayName="Event Day" ma:decimals="0" ma:internalName="Event_x0020_Day" ma:readOnly="false" ma:percentage="FALSE">
      <xsd:simpleType>
        <xsd:restriction base="dms:Number"/>
      </xsd:simpleType>
    </xsd:element>
    <xsd:element name="Event_x0020_Month" ma:index="40" nillable="true" ma:displayName="Event Month" ma:internalName="Event_x0020_Month">
      <xsd:simpleType>
        <xsd:restriction base="dms:Text">
          <xsd:maxLength value="255"/>
        </xsd:restriction>
      </xsd:simpleType>
    </xsd:element>
    <xsd:element name="Event_x0020_Year" ma:index="41" nillable="true" ma:displayName="Event Year" ma:internalName="Event_x0020_Year" ma:percentage="FALSE">
      <xsd:simpleType>
        <xsd:restriction base="dms:Number"/>
      </xsd:simpleType>
    </xsd:element>
    <xsd:element name="Websio_x0020_Document_x0020_Preview" ma:index="43" nillable="true" ma:displayName="Websio Document Preview" ma:hidden="true" ma:internalName="Websio_x0020_Document_x0020_Preview">
      <xsd:simpleType>
        <xsd:restriction base="dms:Text"/>
      </xsd:simpleType>
    </xsd:element>
    <xsd:element name="p4235251fcc1450fb6d384a4ad55daef" ma:index="44" nillable="true" ma:taxonomy="true" ma:internalName="p4235251fcc1450fb6d384a4ad55daef" ma:taxonomyFieldName="AM_x0026_E" ma:displayName="AM&amp;E" ma:default="" ma:fieldId="{94235251-fcc1-450f-b6d3-84a4ad55daef}" ma:taxonomyMulti="true" ma:sspId="31bb8de2-2522-46a2-961a-21ec87b7ce6b" ma:termSetId="fc0942ea-7101-4cef-983d-3f0c29343c77" ma:anchorId="64078d6a-a8a4-4604-937a-604e2be1b1f3" ma:open="false" ma:isKeyword="false">
      <xsd:complexType>
        <xsd:sequence>
          <xsd:element ref="pc:Terms" minOccurs="0" maxOccurs="1"/>
        </xsd:sequence>
      </xsd:complexType>
    </xsd:element>
    <xsd:element name="g7e01d2410934a95afa409e0dbebe315" ma:index="45" nillable="true" ma:taxonomy="true" ma:internalName="g7e01d2410934a95afa409e0dbebe315" ma:taxonomyFieldName="Shelter_x0020_Programming1" ma:displayName="Shelter Programming" ma:default="" ma:fieldId="{07e01d24-1093-4a95-afa4-09e0dbebe315}" ma:taxonomyMulti="true" ma:sspId="31bb8de2-2522-46a2-961a-21ec87b7ce6b" ma:termSetId="fc0942ea-7101-4cef-983d-3f0c29343c77" ma:anchorId="6ffc187a-f185-482a-93e7-cea189b516b1" ma:open="false" ma:isKeyword="false">
      <xsd:complexType>
        <xsd:sequence>
          <xsd:element ref="pc:Terms" minOccurs="0" maxOccurs="1"/>
        </xsd:sequence>
      </xsd:complexType>
    </xsd:element>
    <xsd:element name="fbbb2add3bda4432ae4dea6625736703" ma:index="47" nillable="true" ma:taxonomy="true" ma:internalName="fbbb2add3bda4432ae4dea6625736703" ma:taxonomyFieldName="Shelter_x0020_Technical1" ma:displayName="Shelter Specifications" ma:default="" ma:fieldId="{fbbb2add-3bda-4432-ae4d-ea6625736703}" ma:taxonomyMulti="true" ma:sspId="31bb8de2-2522-46a2-961a-21ec87b7ce6b" ma:termSetId="fc0942ea-7101-4cef-983d-3f0c29343c77" ma:anchorId="f6aa237b-9a9e-4828-bc8f-7a5502b6ad3b" ma:open="false" ma:isKeyword="false">
      <xsd:complexType>
        <xsd:sequence>
          <xsd:element ref="pc:Terms" minOccurs="0" maxOccurs="1"/>
        </xsd:sequence>
      </xsd:complexType>
    </xsd:element>
    <xsd:element name="mff2b4bb9c8044d88061963b2a68513a" ma:index="49" nillable="true" ma:taxonomy="true" ma:internalName="mff2b4bb9c8044d88061963b2a68513a" ma:taxonomyFieldName="Cross_x0020_Cutting1" ma:displayName="Cross Cutting" ma:default="" ma:fieldId="{6ff2b4bb-9c80-44d8-8061-963b2a68513a}" ma:taxonomyMulti="true" ma:sspId="31bb8de2-2522-46a2-961a-21ec87b7ce6b" ma:termSetId="fc0942ea-7101-4cef-983d-3f0c29343c77" ma:anchorId="c9c5ac22-9574-4787-b9be-c380f5d93423" ma:open="false" ma:isKeyword="false">
      <xsd:complexType>
        <xsd:sequence>
          <xsd:element ref="pc:Terms" minOccurs="0" maxOccurs="1"/>
        </xsd:sequence>
      </xsd:complexType>
    </xsd:element>
    <xsd:element name="b1a5a839b88a4a15abdc90cae864525c" ma:index="50" ma:taxonomy="true" ma:internalName="b1a5a839b88a4a15abdc90cae864525c" ma:taxonomyFieldName="Document_x0020_Language" ma:displayName="Document Language" ma:default="115;#Inglés|53eb1c9d-8416-419a-9260-1df8e70b86c2" ma:fieldId="{b1a5a839-b88a-4a15-abdc-90cae864525c}" ma:sspId="31bb8de2-2522-46a2-961a-21ec87b7ce6b" ma:termSetId="fc0942ea-7101-4cef-983d-3f0c29343c77" ma:anchorId="3f8ae703-20f8-43f3-a840-a904dae7223a" ma:open="false" ma:isKeyword="false">
      <xsd:complexType>
        <xsd:sequence>
          <xsd:element ref="pc:Terms" minOccurs="0" maxOccurs="1"/>
        </xsd:sequence>
      </xsd:complexType>
    </xsd:element>
    <xsd:element name="TaxCatchAll" ma:index="51" nillable="true" ma:displayName="Taxonomy Catch All Column" ma:hidden="true" ma:list="{3a036ed0-d222-47b6-8583-8ea0c1662976}" ma:internalName="TaxCatchAll" ma:showField="CatchAllData" ma:web="96664bca-06c0-4657-b6f9-0a997f5ff9b9">
      <xsd:complexType>
        <xsd:complexContent>
          <xsd:extension base="dms:MultiChoiceLookup">
            <xsd:sequence>
              <xsd:element name="Value" type="dms:Lookup" maxOccurs="unbounded" minOccurs="0" nillable="true"/>
            </xsd:sequence>
          </xsd:extension>
        </xsd:complexContent>
      </xsd:complexType>
    </xsd:element>
    <xsd:element name="hd9d801fa33a4aa2b8220e3e5f4d4756" ma:index="53" nillable="true" ma:taxonomy="true" ma:internalName="hd9d801fa33a4aa2b8220e3e5f4d4756" ma:taxonomyFieldName="InterCluster" ma:displayName="InterCluster" ma:default="" ma:fieldId="{1d9d801f-a33a-4aa2-b822-0e3e5f4d4756}" ma:taxonomyMulti="true" ma:sspId="31bb8de2-2522-46a2-961a-21ec87b7ce6b" ma:termSetId="fc0942ea-7101-4cef-983d-3f0c29343c77" ma:anchorId="470ba90d-466f-484c-b12a-234bc55ee74d" ma:open="false" ma:isKeyword="false">
      <xsd:complexType>
        <xsd:sequence>
          <xsd:element ref="pc:Terms" minOccurs="0" maxOccurs="1"/>
        </xsd:sequence>
      </xsd:complexType>
    </xsd:element>
    <xsd:element name="a83348d14d814196bcaad6bde9cb9d0c" ma:index="57" nillable="true" ma:taxonomy="true" ma:internalName="a83348d14d814196bcaad6bde9cb9d0c" ma:taxonomyFieldName="Management_x002F_Coordination" ma:displayName="Coordination" ma:default="" ma:fieldId="{a83348d1-4d81-4196-bcaa-d6bde9cb9d0c}" ma:taxonomyMulti="true" ma:sspId="31bb8de2-2522-46a2-961a-21ec87b7ce6b" ma:termSetId="fc0942ea-7101-4cef-983d-3f0c29343c77" ma:anchorId="e05f679b-4c94-4f3d-ae2a-25f1b2852231" ma:open="false" ma:isKeyword="false">
      <xsd:complexType>
        <xsd:sequence>
          <xsd:element ref="pc:Terms" minOccurs="0" maxOccurs="1"/>
        </xsd:sequence>
      </xsd:complexType>
    </xsd:element>
    <xsd:element name="TaxKeywordTaxHTField" ma:index="59" nillable="true" ma:taxonomy="true" ma:internalName="TaxKeywordTaxHTField" ma:taxonomyFieldName="TaxKeyword" ma:displayName="Other Keywords" ma:readOnly="false" ma:fieldId="{23f27201-bee3-471e-b2e7-b64fd8b7ca38}" ma:taxonomyMulti="true" ma:sspId="31bb8de2-2522-46a2-961a-21ec87b7ce6b" ma:termSetId="00000000-0000-0000-0000-000000000000" ma:anchorId="00000000-0000-0000-0000-000000000000" ma:open="true" ma:isKeyword="true">
      <xsd:complexType>
        <xsd:sequence>
          <xsd:element ref="pc:Terms" minOccurs="0" maxOccurs="1"/>
        </xsd:sequence>
      </xsd:complexType>
    </xsd:element>
    <xsd:element name="e7570bd437624e0480332ee2423de9d8" ma:index="62" nillable="true" ma:taxonomy="true" ma:internalName="e7570bd437624e0480332ee2423de9d8" ma:taxonomyFieldName="Information_x0020_Management" ma:displayName="Information Management" ma:default="" ma:fieldId="{e7570bd4-3762-4e04-8033-2ee2423de9d8}" ma:taxonomyMulti="true" ma:sspId="31bb8de2-2522-46a2-961a-21ec87b7ce6b" ma:termSetId="fc0942ea-7101-4cef-983d-3f0c29343c77" ma:anchorId="9a84bd8f-7ea1-4b49-af83-e1dff044a912" ma:open="false" ma:isKeyword="false">
      <xsd:complexType>
        <xsd:sequence>
          <xsd:element ref="pc:Terms" minOccurs="0" maxOccurs="1"/>
        </xsd:sequence>
      </xsd:complexType>
    </xsd:element>
    <xsd:element name="p866212cea484a06bc999f7bb36c5e20" ma:index="63" nillable="true" ma:taxonomy="true" ma:internalName="p866212cea484a06bc999f7bb36c5e20" ma:taxonomyFieldName="Miscellaneoud_x0020_Terms" ma:displayName="Miscellaneous Terms" ma:default="" ma:fieldId="{9866212c-ea48-4a06-bc99-9f7bb36c5e20}" ma:taxonomyMulti="true" ma:sspId="31bb8de2-2522-46a2-961a-21ec87b7ce6b" ma:termSetId="fc0942ea-7101-4cef-983d-3f0c29343c77" ma:anchorId="54a1997e-7057-4841-9f7a-089c4d2738e1" ma:open="false" ma:isKeyword="false">
      <xsd:complexType>
        <xsd:sequence>
          <xsd:element ref="pc:Terms" minOccurs="0" maxOccurs="1"/>
        </xsd:sequence>
      </xsd:complexType>
    </xsd:element>
    <xsd:element name="p9d35d47f93d40ab99282662ef2417ca" ma:index="65" nillable="true" ma:taxonomy="true" ma:internalName="p9d35d47f93d40ab99282662ef2417ca" ma:taxonomyFieldName="NFI_x0020_Guidance1" ma:displayName="NFI Guidance" ma:default="" ma:fieldId="{99d35d47-f93d-40ab-9928-2662ef2417ca}" ma:taxonomyMulti="true" ma:sspId="31bb8de2-2522-46a2-961a-21ec87b7ce6b" ma:termSetId="fc0942ea-7101-4cef-983d-3f0c29343c77" ma:anchorId="e2765451-e2db-4bc1-bb0f-bd12364b4471" ma:open="false" ma:isKeyword="false">
      <xsd:complexType>
        <xsd:sequence>
          <xsd:element ref="pc:Terms" minOccurs="0" maxOccurs="1"/>
        </xsd:sequence>
      </xsd:complexType>
    </xsd:element>
    <xsd:element name="TaxCatchAllLabel" ma:index="67" nillable="true" ma:displayName="Taxonomy Catch All Column1" ma:hidden="true" ma:list="{3a036ed0-d222-47b6-8583-8ea0c1662976}" ma:internalName="TaxCatchAllLabel" ma:readOnly="true" ma:showField="CatchAllDataLabel" ma:web="96664bca-06c0-4657-b6f9-0a997f5ff9b9">
      <xsd:complexType>
        <xsd:complexContent>
          <xsd:extension base="dms:MultiChoiceLookup">
            <xsd:sequence>
              <xsd:element name="Value" type="dms:Lookup" maxOccurs="unbounded" minOccurs="0" nillable="true"/>
            </xsd:sequence>
          </xsd:extension>
        </xsd:complexContent>
      </xsd:complexType>
    </xsd:element>
    <xsd:element name="Cluster_x0020_Review" ma:index="73" nillable="true" ma:displayName="hidden" ma:default="0" ma:internalName="Cluster_x0020_Review">
      <xsd:simpleType>
        <xsd:restriction base="dms:Boolean"/>
      </xsd:simpleType>
    </xsd:element>
    <xsd:element name="ff39aabcbcfa4b29888983c5e6d736f9" ma:index="74" nillable="true" ma:taxonomy="true" ma:internalName="ff39aabcbcfa4b29888983c5e6d736f9" ma:taxonomyFieldName="Communications" ma:displayName="Communications" ma:default="" ma:fieldId="{ff39aabc-bcfa-4b29-8889-83c5e6d736f9}" ma:taxonomyMulti="true" ma:sspId="31bb8de2-2522-46a2-961a-21ec87b7ce6b" ma:termSetId="2f8f2b4b-d4e1-4fa6-a1ae-b4e143ba8fb0" ma:anchorId="00000000-0000-0000-0000-000000000000" ma:open="true" ma:isKeyword="false">
      <xsd:complexType>
        <xsd:sequence>
          <xsd:element ref="pc:Terms" minOccurs="0" maxOccurs="1"/>
        </xsd:sequence>
      </xsd:complexType>
    </xsd:element>
    <xsd:element name="e6f2ccbddc7344129cbcce7800e6bf7e" ma:index="77" nillable="true" ma:taxonomy="true" ma:internalName="e6f2ccbddc7344129cbcce7800e6bf7e" ma:taxonomyFieldName="Document_x0020_Category" ma:displayName="Document Category" ma:default="" ma:fieldId="{e6f2ccbd-dc73-4412-9cbc-ce7800e6bf7e}" ma:taxonomyMulti="true" ma:sspId="31bb8de2-2522-46a2-961a-21ec87b7ce6b" ma:termSetId="fc0942ea-7101-4cef-983d-3f0c29343c77" ma:anchorId="2f0acb8a-9894-40ab-bdeb-14b10062243e" ma:open="false" ma:isKeyword="false">
      <xsd:complexType>
        <xsd:sequence>
          <xsd:element ref="pc:Terms" minOccurs="0" maxOccurs="1"/>
        </xsd:sequence>
      </xsd:complexType>
    </xsd:element>
    <xsd:element name="g2834a0a4b5b445382f80b4d1c20b873" ma:index="79" nillable="true" ma:taxonomy="true" ma:internalName="g2834a0a4b5b445382f80b4d1c20b873" ma:taxonomyFieldName="Responses_x0020_sites" ma:displayName="Response site" ma:default="" ma:fieldId="{02834a0a-4b5b-4453-82f8-0b4d1c20b873}" ma:sspId="31bb8de2-2522-46a2-961a-21ec87b7ce6b" ma:termSetId="c88c7c60-b560-48ad-baaa-30f828e92016" ma:anchorId="00000000-0000-0000-0000-000000000000" ma:open="false" ma:isKeyword="false">
      <xsd:complexType>
        <xsd:sequence>
          <xsd:element ref="pc:Terms" minOccurs="0" maxOccurs="1"/>
        </xsd:sequence>
      </xsd:complexType>
    </xsd:element>
    <xsd:element name="ied6aaf0461f439496f935d3461379e0" ma:index="80" nillable="true" ma:taxonomy="true" ma:internalName="ied6aaf0461f439496f935d3461379e0" ma:taxonomyFieldName="Shelter_x0020_Planning1" ma:displayName="Shelter Planning" ma:default="" ma:fieldId="{2ed6aaf0-461f-4394-96f9-35d3461379e0}" ma:taxonomyMulti="true" ma:sspId="31bb8de2-2522-46a2-961a-21ec87b7ce6b" ma:termSetId="fc0942ea-7101-4cef-983d-3f0c29343c77" ma:anchorId="a9c87c9d-9d88-4522-b16d-9a64592835e3"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2760211-3e43-4ff7-a9ea-22e8b7d99117" elementFormDefault="qualified">
    <xsd:import namespace="http://schemas.microsoft.com/office/2006/documentManagement/types"/>
    <xsd:import namespace="http://schemas.microsoft.com/office/infopath/2007/PartnerControls"/>
    <xsd:element name="Is_x0020_Key_x0020_Document1" ma:index="5" nillable="true" ma:displayName="Is Key Document?" ma:default="0" ma:internalName="Is_x0020_Key_x0020_Document1">
      <xsd:simpleType>
        <xsd:restriction base="dms:Boolean"/>
      </xsd:simpleType>
    </xsd:element>
    <xsd:element name="CountryTaxHTField0" ma:index="48" nillable="true" ma:taxonomy="true" ma:internalName="CountryTaxHTField0" ma:taxonomyFieldName="Country" ma:displayName="Country" ma:default="" ma:fieldId="{942e2469-e9bf-41fa-8fad-a32765061e66}" ma:sspId="31bb8de2-2522-46a2-961a-21ec87b7ce6b" ma:termSetId="ad519c2a-14d0-4119-8cdc-b9a52bc5b307" ma:anchorId="00000000-0000-0000-0000-000000000000" ma:open="false" ma:isKeyword="false">
      <xsd:complexType>
        <xsd:sequence>
          <xsd:element ref="pc:Terms" minOccurs="0" maxOccurs="1"/>
        </xsd:sequence>
      </xsd:complexType>
    </xsd:element>
    <xsd:element name="Event_x0020_TypeTaxHTField0" ma:index="52" nillable="true" ma:taxonomy="true" ma:internalName="Event_x0020_TypeTaxHTField0" ma:taxonomyFieldName="Event_x0020_Type" ma:displayName="Event Type" ma:default="" ma:fieldId="{d2819105-16ee-476a-a49b-7913380fbc9d}" ma:taxonomyMulti="true" ma:sspId="31bb8de2-2522-46a2-961a-21ec87b7ce6b" ma:termSetId="0eaafbb5-4d8c-4c82-bb5b-501da8d14740" ma:anchorId="00000000-0000-0000-0000-000000000000" ma:open="false" ma:isKeyword="false">
      <xsd:complexType>
        <xsd:sequence>
          <xsd:element ref="pc:Terms" minOccurs="0" maxOccurs="1"/>
        </xsd:sequence>
      </xsd:complexType>
    </xsd:element>
    <xsd:element name="Degree_x0020_Of_x0020_DisplacementTaxHTField0" ma:index="54" nillable="true" ma:taxonomy="true" ma:internalName="Degree_x0020_Of_x0020_DisplacementTaxHTField0" ma:taxonomyFieldName="Degree_x0020_Of_x0020_Displacement" ma:displayName="Degree Of Displacement" ma:default="" ma:fieldId="{8d36c8ee-9bdf-45f8-b12b-68c9c2a5dddc}" ma:sspId="31bb8de2-2522-46a2-961a-21ec87b7ce6b" ma:termSetId="0ecb1a3f-12f4-47b9-a783-88f4976f6dc3" ma:anchorId="00000000-0000-0000-0000-000000000000" ma:open="false" ma:isKeyword="false">
      <xsd:complexType>
        <xsd:sequence>
          <xsd:element ref="pc:Terms" minOccurs="0" maxOccurs="1"/>
        </xsd:sequence>
      </xsd:complexType>
    </xsd:element>
    <xsd:element name="Site_x0020_TypeTaxHTField0" ma:index="60" nillable="true" ma:taxonomy="true" ma:internalName="Site_x0020_TypeTaxHTField0" ma:taxonomyFieldName="Site_x0020_Type" ma:displayName="Site Type" ma:default="" ma:fieldId="{ccd48824-457c-44cf-ba2d-889d91075ddc}" ma:sspId="31bb8de2-2522-46a2-961a-21ec87b7ce6b" ma:termSetId="e2abc14b-db18-48c1-8087-07344f87300c" ma:anchorId="00000000-0000-0000-0000-000000000000" ma:open="false" ma:isKeyword="false">
      <xsd:complexType>
        <xsd:sequence>
          <xsd:element ref="pc:Terms" minOccurs="0" maxOccurs="1"/>
        </xsd:sequence>
      </xsd:complexType>
    </xsd:element>
    <xsd:element name="RegionTaxHTField0" ma:index="68" nillable="true" ma:taxonomy="true" ma:internalName="RegionTaxHTField0" ma:taxonomyFieldName="Region" ma:displayName="Region" ma:default="" ma:fieldId="{af22edad-9239-4d75-8f67-d09707ae69d6}" ma:sspId="31bb8de2-2522-46a2-961a-21ec87b7ce6b" ma:termSetId="71828aff-fb7f-4f7b-be9f-2eb2e6e3d75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0da107-b4b9-4416-82f0-a17ea7b4313c" elementFormDefault="qualified">
    <xsd:import namespace="http://schemas.microsoft.com/office/2006/documentManagement/types"/>
    <xsd:import namespace="http://schemas.microsoft.com/office/infopath/2007/PartnerControls"/>
    <xsd:element name="Current_x0020_Lead_x0020_AgencyTaxHTField0" ma:index="56" nillable="true" ma:taxonomy="true" ma:internalName="Current_x0020_Lead_x0020_AgencyTaxHTField0" ma:taxonomyFieldName="Current_x0020_Lead_x0020_Agency" ma:displayName="Emergency Lead Agency" ma:default="" ma:fieldId="{2eba69d1-0ed3-4998-b497-06086d343192}" ma:sspId="31bb8de2-2522-46a2-961a-21ec87b7ce6b" ma:termSetId="4713f10a-82b4-4a3e-b646-90b814a0dee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d82dea-fc32-4e1e-a3c6-c3136ef66f65" elementFormDefault="qualified">
    <xsd:import namespace="http://schemas.microsoft.com/office/2006/documentManagement/types"/>
    <xsd:import namespace="http://schemas.microsoft.com/office/infopath/2007/PartnerControls"/>
    <xsd:element name="Damage_x0020_LocationTaxHTField0" ma:index="58" nillable="true" ma:taxonomy="true" ma:internalName="Damage_x0020_LocationTaxHTField0" ma:taxonomyFieldName="Damage_x0020_Location" ma:displayName="Damage Location" ma:default="" ma:fieldId="{c46b9bb5-ec8d-4991-ac82-8192f2f89d75}" ma:taxonomyMulti="true" ma:sspId="31bb8de2-2522-46a2-961a-21ec87b7ce6b" ma:termSetId="a720a396-a0fa-4309-92b6-8330774ebe4f" ma:anchorId="00000000-0000-0000-0000-000000000000" ma:open="false" ma:isKeyword="false">
      <xsd:complexType>
        <xsd:sequence>
          <xsd:element ref="pc:Terms" minOccurs="0" maxOccurs="1"/>
        </xsd:sequence>
      </xsd:complexType>
    </xsd:element>
    <xsd:element name="Status_x0020_Of_x0020_SiteTaxHTField0" ma:index="61" nillable="true" ma:taxonomy="true" ma:internalName="Status_x0020_Of_x0020_SiteTaxHTField0" ma:taxonomyFieldName="Status_x0020_Of_x0020_Site" ma:displayName="Site Status" ma:default="" ma:fieldId="{3818a4dd-3292-4cd0-97d2-80aec5764792}" ma:sspId="31bb8de2-2522-46a2-961a-21ec87b7ce6b" ma:termSetId="6b025238-0067-4eb3-9e39-f0f2cf91778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4314776-d7dc-46ea-a95c-bc4ed81dbccf" elementFormDefault="qualified">
    <xsd:import namespace="http://schemas.microsoft.com/office/2006/documentManagement/types"/>
    <xsd:import namespace="http://schemas.microsoft.com/office/infopath/2007/PartnerControls"/>
    <xsd:element name="Is_x0020_IM_x0020_Template_x003f_" ma:index="69" nillable="true" ma:displayName="Is IM Template?" ma:default="0" ma:description="IM Templates to be filled up" ma:internalName="Is_x0020_IM_x0020_Template_x003f_">
      <xsd:simpleType>
        <xsd:restriction base="dms:Boolean"/>
      </xsd:simpleType>
    </xsd:element>
    <xsd:element name="Is_x0020_IM_x0020_Report_x003f_" ma:index="70" nillable="true" ma:displayName="Is IM Report?" ma:default="0" ma:internalName="Is_x0020_IM_x0020_Report_x003f_">
      <xsd:simpleType>
        <xsd:restriction base="dms:Boolean"/>
      </xsd:simpleType>
    </xsd:element>
    <xsd:element name="Is_x0020_Meeting_x0020_Minutes_x003f_" ma:index="71" nillable="true" ma:displayName="Is Meeting Minutes?" ma:default="0" ma:internalName="Is_x0020_Meeting_x0020_Minutes_x003f_">
      <xsd:simpleType>
        <xsd:restriction base="dms:Boolean"/>
      </xsd:simpleType>
    </xsd:element>
    <xsd:element name="Is_x0020_IM_x0020_GIS_x003f_" ma:index="72" nillable="true" ma:displayName="Is IM GIS?" ma:default="0" ma:internalName="Is_x0020_IM_x0020_GIS_x003f_">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1D1AE0-6DCF-4977-AA17-45B0252C67A4}"/>
</file>

<file path=customXml/itemProps2.xml><?xml version="1.0" encoding="utf-8"?>
<ds:datastoreItem xmlns:ds="http://schemas.openxmlformats.org/officeDocument/2006/customXml" ds:itemID="{DC580A9B-0C1B-4C8E-8C0A-A5F1B0D5CDA1}"/>
</file>

<file path=customXml/itemProps3.xml><?xml version="1.0" encoding="utf-8"?>
<ds:datastoreItem xmlns:ds="http://schemas.openxmlformats.org/officeDocument/2006/customXml" ds:itemID="{58A5FF48-4BED-4698-A45A-40EB2F0A16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25</vt:i4>
      </vt:variant>
    </vt:vector>
  </HeadingPairs>
  <TitlesOfParts>
    <vt:vector size="40" baseType="lpstr">
      <vt:lpstr>General</vt:lpstr>
      <vt:lpstr>Analisis</vt:lpstr>
      <vt:lpstr>Albergues</vt:lpstr>
      <vt:lpstr>VMVDU</vt:lpstr>
      <vt:lpstr>AsistenciaAlimentaria</vt:lpstr>
      <vt:lpstr>Institituciones</vt:lpstr>
      <vt:lpstr>MunicipalidadesmasAfectadas</vt:lpstr>
      <vt:lpstr>VMVDU-Asistencia Alimentaria</vt:lpstr>
      <vt:lpstr>Albergues - VMVDU</vt:lpstr>
      <vt:lpstr>Assistencia - Instituciones</vt:lpstr>
      <vt:lpstr>Codigos</vt:lpstr>
      <vt:lpstr>No evaluados</vt:lpstr>
      <vt:lpstr>Evaluaciones de Daños</vt:lpstr>
      <vt:lpstr>Evaluaciones de Daños Analisis</vt:lpstr>
      <vt:lpstr>Evaluaciones de Daños GIS</vt:lpstr>
      <vt:lpstr>A1_01</vt:lpstr>
      <vt:lpstr>A1_02</vt:lpstr>
      <vt:lpstr>A1_03</vt:lpstr>
      <vt:lpstr>A1_04</vt:lpstr>
      <vt:lpstr>A1_05</vt:lpstr>
      <vt:lpstr>A1_06</vt:lpstr>
      <vt:lpstr>A1_07</vt:lpstr>
      <vt:lpstr>A1_08</vt:lpstr>
      <vt:lpstr>A1_09</vt:lpstr>
      <vt:lpstr>A1_10</vt:lpstr>
      <vt:lpstr>A1_11</vt:lpstr>
      <vt:lpstr>A1_12</vt:lpstr>
      <vt:lpstr>A1_13</vt:lpstr>
      <vt:lpstr>A1_14</vt:lpstr>
      <vt:lpstr>Albergues</vt:lpstr>
      <vt:lpstr>Asistencia</vt:lpstr>
      <vt:lpstr>CODDEPARTAMENTO</vt:lpstr>
      <vt:lpstr>Departamento</vt:lpstr>
      <vt:lpstr>DEPARTAMENTOCOD</vt:lpstr>
      <vt:lpstr>Evaluacion</vt:lpstr>
      <vt:lpstr>INSTITUCIONES</vt:lpstr>
      <vt:lpstr>Municipalidad</vt:lpstr>
      <vt:lpstr>MUNICIPALIDADCOD</vt:lpstr>
      <vt:lpstr>MunicipalidadesMasAfectadas</vt:lpstr>
      <vt:lpstr>VDVMU</vt:lpstr>
    </vt:vector>
  </TitlesOfParts>
  <Company>UPNA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Hoja de Calculo para el Análisis de Necesidades 111202</dc:title>
  <dc:creator>Raúl Ecay - Shelter Cluster</dc:creator>
  <cp:keywords/>
  <dc:description>Libro de Análisis de Necesidades elaborado por el Shelter Cluster.</dc:description>
  <cp:lastModifiedBy>Raúl Ecay</cp:lastModifiedBy>
  <dcterms:created xsi:type="dcterms:W3CDTF">2011-11-27T22:32:32Z</dcterms:created>
  <dcterms:modified xsi:type="dcterms:W3CDTF">2011-12-02T15:38:37Z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0x010100AA7AFC8FE433CD4B94E991D812AE17EB00B5E76544F1206A4A9E301A483D55C66E</vt:lpwstr>
  </property>
  <property fmtid="{D5CDD505-2E9C-101B-9397-08002B2CF9AE}" pid="3" name="TaxKeyword">
    <vt:lpwstr/>
  </property>
  <property fmtid="{D5CDD505-2E9C-101B-9397-08002B2CF9AE}" pid="4" name="Site Type">
    <vt:lpwstr>11;#Response|6bd9b9ba-7d2f-42c0-b763-fbe6e7a871e1</vt:lpwstr>
  </property>
  <property fmtid="{D5CDD505-2E9C-101B-9397-08002B2CF9AE}" pid="5" name="Region">
    <vt:lpwstr>4;#Americas|46eee075-fc11-4731-8696-2533edd6e71a</vt:lpwstr>
  </property>
  <property fmtid="{D5CDD505-2E9C-101B-9397-08002B2CF9AE}" pid="6" name="Shelter Programming1">
    <vt:lpwstr/>
  </property>
  <property fmtid="{D5CDD505-2E9C-101B-9397-08002B2CF9AE}" pid="7" name="Miscellaneoud Terms">
    <vt:lpwstr/>
  </property>
  <property fmtid="{D5CDD505-2E9C-101B-9397-08002B2CF9AE}" pid="8" name="Information Management">
    <vt:lpwstr>79;#Matrix or Graphic|13b75a65-9df3-472c-addd-752d47dbb066;#77;#Analysis Report|e8c68fad-114d-4411-89f4-a0f7bda5b414</vt:lpwstr>
  </property>
  <property fmtid="{D5CDD505-2E9C-101B-9397-08002B2CF9AE}" pid="9" name="Media\Comms">
    <vt:lpwstr/>
  </property>
  <property fmtid="{D5CDD505-2E9C-101B-9397-08002B2CF9AE}" pid="10" name="NFI Guidance1">
    <vt:lpwstr/>
  </property>
  <property fmtid="{D5CDD505-2E9C-101B-9397-08002B2CF9AE}" pid="12" name="Country">
    <vt:lpwstr>52;#El Salvador|2e96962c-e37b-4673-b99c-07d3e3f4ad8f</vt:lpwstr>
  </property>
  <property fmtid="{D5CDD505-2E9C-101B-9397-08002B2CF9AE}" pid="13" name="Damage Location">
    <vt:lpwstr>19;#Rural|5400dbf1-cf20-4773-abf1-c8f7ccce637a;#16;#Peri-Urban|df197954-a687-4fd4-b090-340c291f0d53;#49;#Urban|f95d968c-f509-433d-9d2f-3f9ba300a514</vt:lpwstr>
  </property>
  <property fmtid="{D5CDD505-2E9C-101B-9397-08002B2CF9AE}" pid="14" name="Degree Of Displacement">
    <vt:lpwstr>36;#Medium|6b2cc75e-07ed-40a7-8922-57b1887ff9f3</vt:lpwstr>
  </property>
  <property fmtid="{D5CDD505-2E9C-101B-9397-08002B2CF9AE}" pid="15" name="InterCluster">
    <vt:lpwstr/>
  </property>
  <property fmtid="{D5CDD505-2E9C-101B-9397-08002B2CF9AE}" pid="16" name="Management/Coordination">
    <vt:lpwstr/>
  </property>
  <property fmtid="{D5CDD505-2E9C-101B-9397-08002B2CF9AE}" pid="17" name="Current Lead Agency">
    <vt:lpwstr>39;#IFRC|0e7dd7e8-b714-4971-a101-594bd0ec6546</vt:lpwstr>
  </property>
  <property fmtid="{D5CDD505-2E9C-101B-9397-08002B2CF9AE}" pid="18" name="Cross Cutting1">
    <vt:lpwstr/>
  </property>
  <property fmtid="{D5CDD505-2E9C-101B-9397-08002B2CF9AE}" pid="19" name="Status Of Site">
    <vt:lpwstr>15;#Active|319c008f-4e4c-46bc-95eb-65641b9bd58c</vt:lpwstr>
  </property>
  <property fmtid="{D5CDD505-2E9C-101B-9397-08002B2CF9AE}" pid="20" name="AM&amp;E">
    <vt:lpwstr/>
  </property>
  <property fmtid="{D5CDD505-2E9C-101B-9397-08002B2CF9AE}" pid="21" name="Shelter Technical1">
    <vt:lpwstr/>
  </property>
  <property fmtid="{D5CDD505-2E9C-101B-9397-08002B2CF9AE}" pid="22" name="Shelter Planning1">
    <vt:lpwstr/>
  </property>
  <property fmtid="{D5CDD505-2E9C-101B-9397-08002B2CF9AE}" pid="23" name="Event Type">
    <vt:lpwstr>10;#Flood|071fd773-286a-4bf7-ba3e-769af5e0f9cb;#23;#Slide|2a99c5a5-9a13-42fb-a3f3-56033608559e</vt:lpwstr>
  </property>
  <property fmtid="{D5CDD505-2E9C-101B-9397-08002B2CF9AE}" pid="24" name="Document Language">
    <vt:lpwstr>155;#Spanish|1cde42aa-eb96-4baa-9c0c-8b414c0505d4</vt:lpwstr>
  </property>
  <property fmtid="{D5CDD505-2E9C-101B-9397-08002B2CF9AE}" pid="26" name="Responses sites">
    <vt:lpwstr>282;#El Salvador floods 2011|07faedc2-4883-409d-8fe5-90ff81eed92e</vt:lpwstr>
  </property>
  <property fmtid="{D5CDD505-2E9C-101B-9397-08002B2CF9AE}" pid="29" name="Document Category">
    <vt:lpwstr/>
  </property>
  <property fmtid="{D5CDD505-2E9C-101B-9397-08002B2CF9AE}" pid="30" name="Response Site">
    <vt:lpwstr>El Salvador Floods 2011</vt:lpwstr>
  </property>
</Properties>
</file>