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4355" windowHeight="4935"/>
  </bookViews>
  <sheets>
    <sheet name="Front Page" sheetId="7" r:id="rId1"/>
    <sheet name="AgusanDelSurComp by Type" sheetId="10" r:id="rId2"/>
    <sheet name="SurigaoDelSurComp by Type" sheetId="9" r:id="rId3"/>
    <sheet name="Agusan Del Sur" sheetId="1" r:id="rId4"/>
    <sheet name="Surigao Del Sur" sheetId="8" r:id="rId5"/>
  </sheets>
  <externalReferences>
    <externalReference r:id="rId6"/>
  </externalReferences>
  <definedNames>
    <definedName name="_xlnm.Print_Titles" localSheetId="3">'Agusan Del Sur'!$10:$11</definedName>
    <definedName name="_xlnm.Print_Titles" localSheetId="4">'Surigao Del Sur'!$10:$11</definedName>
  </definedNames>
  <calcPr calcId="144525"/>
</workbook>
</file>

<file path=xl/calcChain.xml><?xml version="1.0" encoding="utf-8"?>
<calcChain xmlns="http://schemas.openxmlformats.org/spreadsheetml/2006/main">
  <c r="G8" i="7" l="1"/>
  <c r="H8" i="7"/>
  <c r="I8" i="7"/>
  <c r="J8" i="7"/>
  <c r="K8" i="7"/>
  <c r="L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G22" i="7"/>
  <c r="H22" i="7"/>
  <c r="I22" i="7"/>
  <c r="J22" i="7"/>
  <c r="K22" i="7"/>
  <c r="L22" i="7"/>
  <c r="F23" i="7"/>
  <c r="F24" i="7"/>
  <c r="F26" i="7"/>
  <c r="F27" i="7"/>
  <c r="F28" i="7"/>
  <c r="F29" i="7"/>
  <c r="F30" i="7"/>
  <c r="G31" i="7"/>
  <c r="H31" i="7"/>
  <c r="I31" i="7"/>
  <c r="J31" i="7"/>
  <c r="K31" i="7"/>
  <c r="L31" i="7"/>
  <c r="F32" i="7"/>
  <c r="F33" i="7"/>
  <c r="F34" i="7"/>
  <c r="F35" i="7"/>
  <c r="F36" i="7"/>
  <c r="F37" i="7"/>
  <c r="F38" i="7"/>
  <c r="F39" i="7"/>
  <c r="F40" i="7"/>
  <c r="G41" i="7"/>
  <c r="H41" i="7"/>
  <c r="I41" i="7"/>
  <c r="J41" i="7"/>
  <c r="K41" i="7"/>
  <c r="L41" i="7"/>
  <c r="F42" i="7"/>
  <c r="F43" i="7"/>
  <c r="I44" i="7"/>
  <c r="D31" i="7"/>
  <c r="B31" i="7"/>
  <c r="D25" i="7"/>
  <c r="B25" i="7"/>
  <c r="D22" i="7"/>
  <c r="B22" i="7"/>
  <c r="D8" i="7"/>
  <c r="B8" i="7"/>
  <c r="D44" i="7" l="1"/>
  <c r="J44" i="7"/>
  <c r="F25" i="7"/>
  <c r="F31" i="7"/>
  <c r="M31" i="7" s="1"/>
  <c r="F8" i="7"/>
  <c r="M8" i="7" s="1"/>
  <c r="B44" i="7"/>
  <c r="F22" i="7"/>
  <c r="M22" i="7" s="1"/>
  <c r="L44" i="7"/>
  <c r="H44" i="7"/>
  <c r="K44" i="7"/>
  <c r="G44" i="7"/>
  <c r="F5" i="1"/>
  <c r="D7" i="1"/>
  <c r="B7" i="1"/>
  <c r="F44" i="7" l="1"/>
  <c r="F5" i="8"/>
  <c r="D7" i="8" l="1"/>
  <c r="B7" i="8"/>
</calcChain>
</file>

<file path=xl/sharedStrings.xml><?xml version="1.0" encoding="utf-8"?>
<sst xmlns="http://schemas.openxmlformats.org/spreadsheetml/2006/main" count="237" uniqueCount="142">
  <si>
    <t>Planned</t>
  </si>
  <si>
    <t>Completed</t>
  </si>
  <si>
    <t>Grand Total</t>
  </si>
  <si>
    <t>Province</t>
  </si>
  <si>
    <t>Municipality</t>
  </si>
  <si>
    <t>Barangay</t>
  </si>
  <si>
    <t>Organisation</t>
  </si>
  <si>
    <t>Emergency Shelter</t>
  </si>
  <si>
    <t>Recovery Shelter</t>
  </si>
  <si>
    <t>(blank)</t>
  </si>
  <si>
    <t>International Organization for Migration</t>
  </si>
  <si>
    <t>POBLACION</t>
  </si>
  <si>
    <t>CONCEPCION</t>
  </si>
  <si>
    <t>UNHCR/Unyphil</t>
  </si>
  <si>
    <t>SAN ISIDRO</t>
  </si>
  <si>
    <t>SALVACION</t>
  </si>
  <si>
    <t>UNION</t>
  </si>
  <si>
    <t>AWAO</t>
  </si>
  <si>
    <t>NEW VISAYAS</t>
  </si>
  <si>
    <t>SAN ROQUE</t>
  </si>
  <si>
    <t>MAGSAYSAY</t>
  </si>
  <si>
    <t>STA. MARIA</t>
  </si>
  <si>
    <t>AGUSAN DEL SUR</t>
  </si>
  <si>
    <t>LORETO</t>
  </si>
  <si>
    <t>SABUD</t>
  </si>
  <si>
    <t>UNHCR and CHR</t>
  </si>
  <si>
    <t>LORETO Total</t>
  </si>
  <si>
    <t>SANTA JOSEFA</t>
  </si>
  <si>
    <t>World Vision</t>
  </si>
  <si>
    <t>PATROCINIO</t>
  </si>
  <si>
    <t>ANGAS</t>
  </si>
  <si>
    <t>SAYON</t>
  </si>
  <si>
    <t>SANTA JOSEFA Total</t>
  </si>
  <si>
    <t>TRENTO</t>
  </si>
  <si>
    <t>SAN IGNACIO</t>
  </si>
  <si>
    <t>CUEVAS</t>
  </si>
  <si>
    <t>MANAT</t>
  </si>
  <si>
    <t>TUDELA</t>
  </si>
  <si>
    <t>BASA</t>
  </si>
  <si>
    <t>KAPATUNGAN</t>
  </si>
  <si>
    <t>LANGKILAAN</t>
  </si>
  <si>
    <t>PULANG LUPA</t>
  </si>
  <si>
    <t>CEBULIN</t>
  </si>
  <si>
    <t>PANGAYAN</t>
  </si>
  <si>
    <t>TRENTO Total</t>
  </si>
  <si>
    <t>VERUELA</t>
  </si>
  <si>
    <t>DEL MONTE</t>
  </si>
  <si>
    <t>SINOBONG</t>
  </si>
  <si>
    <t>SANTA EMELIA</t>
  </si>
  <si>
    <t>CANDIIS</t>
  </si>
  <si>
    <t>LIMOT</t>
  </si>
  <si>
    <t>BINONGAN</t>
  </si>
  <si>
    <t>VERUELA Total</t>
  </si>
  <si>
    <t>(blank) Total</t>
  </si>
  <si>
    <t>AGUSAN DEL SUR Total</t>
  </si>
  <si>
    <t>SURIGAO DEL SUR</t>
  </si>
  <si>
    <t>LINGIG</t>
  </si>
  <si>
    <t>PALO ALTO</t>
  </si>
  <si>
    <t>RAJAH CABUNGSO-AN</t>
  </si>
  <si>
    <t>BOGAK</t>
  </si>
  <si>
    <t>TAGBOBO</t>
  </si>
  <si>
    <t>VILLAGE</t>
  </si>
  <si>
    <t>HANDAMAYAN</t>
  </si>
  <si>
    <t>MANDUS</t>
  </si>
  <si>
    <t>SABANG</t>
  </si>
  <si>
    <t>LINGIG Total</t>
  </si>
  <si>
    <t>BISLIG</t>
  </si>
  <si>
    <t>Mangagoy</t>
  </si>
  <si>
    <t>Tabon</t>
  </si>
  <si>
    <t>BISLIG Total</t>
  </si>
  <si>
    <t>HINATUAN</t>
  </si>
  <si>
    <t>HINATUAN Total</t>
  </si>
  <si>
    <t>SURIGAO DEL SUR Total</t>
  </si>
  <si>
    <t>Note 1: Damage</t>
  </si>
  <si>
    <t>Totally Destroyed :</t>
  </si>
  <si>
    <t>Partially Damage:</t>
  </si>
  <si>
    <t>Total Damage:</t>
  </si>
  <si>
    <t>Note 2: Total Number of Families Served:</t>
  </si>
  <si>
    <t>Note 2: Total Planned Numbers of Families to be Served *</t>
  </si>
  <si>
    <t>Note 3: Remaining</t>
  </si>
  <si>
    <t xml:space="preserve">Note 2: Number of Families Served base on Agency Reports </t>
  </si>
  <si>
    <t xml:space="preserve">* Plan may change subject to funding </t>
  </si>
  <si>
    <t>All figures based on comfirmed funding status as per agency reports unless otherwise specified</t>
  </si>
  <si>
    <t>https://www.sheltercluster.org/Asia/Philippines/TyphoonPablo2012/Pages/default.aspx</t>
  </si>
  <si>
    <t>Note 1: Based on DROMIC CARAGA (30 January 2013) update</t>
  </si>
  <si>
    <t>CARAGA (DROMIC 17 January 2013)</t>
  </si>
  <si>
    <t>DAMAGE</t>
  </si>
  <si>
    <t>NUMBER OF</t>
  </si>
  <si>
    <t>DAMAGED HOUSES</t>
  </si>
  <si>
    <t>Emergency</t>
  </si>
  <si>
    <t>Coverage</t>
  </si>
  <si>
    <t>Destroyed</t>
  </si>
  <si>
    <t>Partial</t>
  </si>
  <si>
    <t>Total</t>
  </si>
  <si>
    <t>In Progress</t>
  </si>
  <si>
    <t>Emergency Coverage</t>
  </si>
  <si>
    <t>Barobo</t>
  </si>
  <si>
    <t>Bayabas</t>
  </si>
  <si>
    <t>Cagwait</t>
  </si>
  <si>
    <t>Cantilan</t>
  </si>
  <si>
    <t>Cortes</t>
  </si>
  <si>
    <t>Hinatuan</t>
  </si>
  <si>
    <t>Lanuza</t>
  </si>
  <si>
    <t>Lianga</t>
  </si>
  <si>
    <t>Lingig</t>
  </si>
  <si>
    <t>Marihatag</t>
  </si>
  <si>
    <t>San Agustin</t>
  </si>
  <si>
    <t>Tagbina</t>
  </si>
  <si>
    <t>Bislig</t>
  </si>
  <si>
    <t>DINAGAT ISLANDS</t>
  </si>
  <si>
    <t>Cagdianao</t>
  </si>
  <si>
    <t xml:space="preserve">Dinagat </t>
  </si>
  <si>
    <t>SURIGAO DEL NORTE</t>
  </si>
  <si>
    <t>Dapa</t>
  </si>
  <si>
    <t>Mainit</t>
  </si>
  <si>
    <t>Placer</t>
  </si>
  <si>
    <t>Sta. Monica</t>
  </si>
  <si>
    <t>Surigao City</t>
  </si>
  <si>
    <t>Bunawan</t>
  </si>
  <si>
    <t>La Paz</t>
  </si>
  <si>
    <t>Loreto</t>
  </si>
  <si>
    <t>Prosperidad</t>
  </si>
  <si>
    <t>Sibagat</t>
  </si>
  <si>
    <t>Sta.Josefa</t>
  </si>
  <si>
    <t>Talacogon</t>
  </si>
  <si>
    <t>Tento</t>
  </si>
  <si>
    <t>Verula</t>
  </si>
  <si>
    <t>AGUSAN DEL NORTE</t>
  </si>
  <si>
    <t>Las Nieves</t>
  </si>
  <si>
    <t>Tubay</t>
  </si>
  <si>
    <t>GRAND TOTAL</t>
  </si>
  <si>
    <t xml:space="preserve"> Based on DROMIC Caraga Region (30 January 2013) Update</t>
  </si>
  <si>
    <r>
      <t xml:space="preserve">Note 1: </t>
    </r>
    <r>
      <rPr>
        <sz val="11"/>
        <color theme="1"/>
        <rFont val="Calibri"/>
        <family val="2"/>
        <scheme val="minor"/>
      </rPr>
      <t xml:space="preserve">Coverage based on Agency reports on Plan, In Progress and Completed number of family figures against DROMIC damage figures </t>
    </r>
  </si>
  <si>
    <t>* Subject to funding, planning figures may change</t>
  </si>
  <si>
    <t>All figures based on confirmed Funding Status as per agency reports unless otherwise specified</t>
  </si>
  <si>
    <t>Note 3: Remaining based on Agency report on Plan, in Progress and Completed number of family figures against DROMIC damages figures</t>
  </si>
  <si>
    <t>Type of intervention based on Agency weekly updates</t>
  </si>
  <si>
    <t xml:space="preserve"> Damage figures based on DROMIC Caraga Region (30 January 2013) Update</t>
  </si>
  <si>
    <t>Completed interventions by type of assistance</t>
  </si>
  <si>
    <t>Updated as of: 16 Feb 2013</t>
  </si>
  <si>
    <t>Agency Overview Agusan Del Sur</t>
  </si>
  <si>
    <t>Agency Overview Surigao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</si>
</sst>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-0.249977111117893"/>
        <bgColor theme="5"/>
      </patternFill>
    </fill>
    <fill>
      <patternFill patternType="solid">
        <fgColor theme="5" tint="0.59999389629810485"/>
        <bgColor theme="5"/>
      </patternFill>
    </fill>
    <fill>
      <patternFill patternType="solid">
        <fgColor rgb="FFFFFF00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/>
      <right/>
      <top/>
      <bottom style="medium">
        <color theme="5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0" borderId="0" xfId="0" applyBorder="1"/>
    <xf numFmtId="0" fontId="9" fillId="5" borderId="2" xfId="0" applyFont="1" applyFill="1" applyBorder="1" applyAlignment="1">
      <alignment wrapText="1"/>
    </xf>
    <xf numFmtId="0" fontId="9" fillId="5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wrapText="1"/>
    </xf>
    <xf numFmtId="164" fontId="9" fillId="5" borderId="0" xfId="6" applyNumberFormat="1" applyFont="1" applyFill="1" applyBorder="1" applyAlignment="1">
      <alignment wrapText="1"/>
    </xf>
    <xf numFmtId="164" fontId="9" fillId="5" borderId="6" xfId="6" applyNumberFormat="1" applyFont="1" applyFill="1" applyBorder="1" applyAlignment="1">
      <alignment wrapText="1"/>
    </xf>
    <xf numFmtId="0" fontId="9" fillId="6" borderId="5" xfId="0" applyFont="1" applyFill="1" applyBorder="1" applyAlignment="1">
      <alignment wrapText="1"/>
    </xf>
    <xf numFmtId="164" fontId="10" fillId="6" borderId="0" xfId="6" applyNumberFormat="1" applyFont="1" applyFill="1" applyBorder="1" applyAlignment="1">
      <alignment wrapText="1"/>
    </xf>
    <xf numFmtId="0" fontId="9" fillId="6" borderId="0" xfId="0" applyFont="1" applyFill="1" applyBorder="1" applyAlignment="1">
      <alignment wrapText="1"/>
    </xf>
    <xf numFmtId="164" fontId="10" fillId="6" borderId="6" xfId="6" applyNumberFormat="1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164" fontId="10" fillId="7" borderId="4" xfId="0" applyNumberFormat="1" applyFont="1" applyFill="1" applyBorder="1" applyAlignment="1">
      <alignment wrapText="1"/>
    </xf>
    <xf numFmtId="0" fontId="9" fillId="7" borderId="5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0" fontId="11" fillId="0" borderId="0" xfId="7"/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3" fontId="6" fillId="0" borderId="7" xfId="0" applyNumberFormat="1" applyFont="1" applyBorder="1" applyAlignment="1">
      <alignment wrapText="1"/>
    </xf>
    <xf numFmtId="3" fontId="6" fillId="0" borderId="8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3" fontId="5" fillId="0" borderId="6" xfId="0" applyNumberFormat="1" applyFont="1" applyBorder="1" applyAlignment="1">
      <alignment wrapText="1"/>
    </xf>
    <xf numFmtId="3" fontId="5" fillId="4" borderId="7" xfId="0" applyNumberFormat="1" applyFont="1" applyFill="1" applyBorder="1" applyAlignment="1">
      <alignment wrapText="1"/>
    </xf>
    <xf numFmtId="3" fontId="5" fillId="4" borderId="8" xfId="0" applyNumberFormat="1" applyFont="1" applyFill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3" fontId="5" fillId="0" borderId="11" xfId="0" applyNumberFormat="1" applyFont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3" fontId="6" fillId="0" borderId="14" xfId="0" applyNumberFormat="1" applyFont="1" applyBorder="1" applyAlignment="1">
      <alignment wrapText="1"/>
    </xf>
    <xf numFmtId="3" fontId="6" fillId="0" borderId="13" xfId="0" applyNumberFormat="1" applyFont="1" applyBorder="1" applyAlignment="1">
      <alignment wrapText="1"/>
    </xf>
    <xf numFmtId="3" fontId="5" fillId="0" borderId="13" xfId="0" applyNumberFormat="1" applyFont="1" applyBorder="1" applyAlignment="1">
      <alignment wrapText="1"/>
    </xf>
    <xf numFmtId="3" fontId="5" fillId="4" borderId="14" xfId="0" applyNumberFormat="1" applyFont="1" applyFill="1" applyBorder="1" applyAlignment="1">
      <alignment wrapText="1"/>
    </xf>
    <xf numFmtId="3" fontId="5" fillId="0" borderId="15" xfId="0" applyNumberFormat="1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4" borderId="17" xfId="0" applyFont="1" applyFill="1" applyBorder="1" applyAlignment="1">
      <alignment wrapText="1"/>
    </xf>
    <xf numFmtId="0" fontId="5" fillId="4" borderId="18" xfId="0" applyFont="1" applyFill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3" fontId="5" fillId="0" borderId="8" xfId="0" applyNumberFormat="1" applyFont="1" applyBorder="1" applyAlignment="1">
      <alignment wrapText="1"/>
    </xf>
    <xf numFmtId="3" fontId="5" fillId="4" borderId="5" xfId="0" applyNumberFormat="1" applyFont="1" applyFill="1" applyBorder="1" applyAlignment="1">
      <alignment wrapText="1"/>
    </xf>
    <xf numFmtId="3" fontId="5" fillId="4" borderId="6" xfId="0" applyNumberFormat="1" applyFont="1" applyFill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3" fontId="5" fillId="4" borderId="13" xfId="0" applyNumberFormat="1" applyFont="1" applyFill="1" applyBorder="1" applyAlignment="1">
      <alignment wrapText="1"/>
    </xf>
    <xf numFmtId="0" fontId="12" fillId="8" borderId="3" xfId="4" applyFont="1" applyFill="1" applyBorder="1" applyAlignment="1"/>
    <xf numFmtId="0" fontId="12" fillId="8" borderId="20" xfId="4" applyFont="1" applyFill="1" applyBorder="1" applyAlignment="1"/>
    <xf numFmtId="0" fontId="12" fillId="8" borderId="21" xfId="4" applyFont="1" applyFill="1" applyBorder="1" applyAlignment="1"/>
    <xf numFmtId="0" fontId="0" fillId="0" borderId="0" xfId="0" applyFont="1"/>
    <xf numFmtId="0" fontId="12" fillId="8" borderId="18" xfId="4" applyFont="1" applyFill="1" applyBorder="1" applyAlignment="1"/>
    <xf numFmtId="0" fontId="12" fillId="8" borderId="23" xfId="4" applyFont="1" applyFill="1" applyBorder="1" applyAlignment="1"/>
    <xf numFmtId="0" fontId="12" fillId="8" borderId="24" xfId="4" applyFont="1" applyFill="1" applyBorder="1" applyAlignment="1"/>
    <xf numFmtId="0" fontId="8" fillId="8" borderId="27" xfId="0" applyFont="1" applyFill="1" applyBorder="1" applyAlignment="1">
      <alignment horizontal="center"/>
    </xf>
    <xf numFmtId="0" fontId="12" fillId="8" borderId="29" xfId="4" applyFont="1" applyFill="1" applyBorder="1" applyAlignment="1">
      <alignment horizontal="center" vertical="center"/>
    </xf>
    <xf numFmtId="0" fontId="12" fillId="8" borderId="30" xfId="4" applyFont="1" applyFill="1" applyBorder="1" applyAlignment="1">
      <alignment horizontal="center" vertical="center" wrapText="1"/>
    </xf>
    <xf numFmtId="0" fontId="8" fillId="8" borderId="0" xfId="0" applyFont="1" applyFill="1"/>
    <xf numFmtId="0" fontId="8" fillId="8" borderId="31" xfId="0" applyFont="1" applyFill="1" applyBorder="1"/>
    <xf numFmtId="0" fontId="8" fillId="8" borderId="32" xfId="0" applyFont="1" applyFill="1" applyBorder="1"/>
    <xf numFmtId="0" fontId="8" fillId="8" borderId="33" xfId="0" applyFont="1" applyFill="1" applyBorder="1"/>
    <xf numFmtId="164" fontId="12" fillId="9" borderId="34" xfId="5" applyNumberFormat="1" applyFont="1" applyFill="1" applyBorder="1" applyAlignment="1">
      <alignment horizontal="left"/>
    </xf>
    <xf numFmtId="164" fontId="12" fillId="9" borderId="34" xfId="5" applyNumberFormat="1" applyFont="1" applyFill="1" applyBorder="1" applyAlignment="1">
      <alignment horizontal="center"/>
    </xf>
    <xf numFmtId="3" fontId="8" fillId="9" borderId="27" xfId="6" applyNumberFormat="1" applyFont="1" applyFill="1" applyBorder="1"/>
    <xf numFmtId="9" fontId="8" fillId="9" borderId="27" xfId="6" applyNumberFormat="1" applyFont="1" applyFill="1" applyBorder="1"/>
    <xf numFmtId="164" fontId="13" fillId="0" borderId="35" xfId="5" applyNumberFormat="1" applyFont="1" applyFill="1" applyBorder="1" applyAlignment="1">
      <alignment horizontal="left"/>
    </xf>
    <xf numFmtId="164" fontId="13" fillId="0" borderId="36" xfId="5" applyNumberFormat="1" applyFont="1" applyFill="1" applyBorder="1" applyAlignment="1">
      <alignment horizontal="center"/>
    </xf>
    <xf numFmtId="164" fontId="13" fillId="0" borderId="37" xfId="5" applyNumberFormat="1" applyFont="1" applyFill="1" applyBorder="1" applyAlignment="1">
      <alignment horizontal="center"/>
    </xf>
    <xf numFmtId="3" fontId="0" fillId="0" borderId="27" xfId="0" applyNumberFormat="1" applyFont="1" applyBorder="1"/>
    <xf numFmtId="0" fontId="0" fillId="0" borderId="27" xfId="0" applyFont="1" applyBorder="1"/>
    <xf numFmtId="3" fontId="0" fillId="0" borderId="38" xfId="0" applyNumberFormat="1" applyFont="1" applyBorder="1"/>
    <xf numFmtId="0" fontId="0" fillId="0" borderId="38" xfId="0" applyFont="1" applyBorder="1"/>
    <xf numFmtId="3" fontId="0" fillId="0" borderId="38" xfId="0" applyNumberFormat="1" applyFont="1" applyFill="1" applyBorder="1"/>
    <xf numFmtId="164" fontId="12" fillId="0" borderId="36" xfId="5" applyNumberFormat="1" applyFont="1" applyFill="1" applyBorder="1" applyAlignment="1">
      <alignment horizontal="center"/>
    </xf>
    <xf numFmtId="164" fontId="12" fillId="0" borderId="37" xfId="5" applyNumberFormat="1" applyFont="1" applyFill="1" applyBorder="1" applyAlignment="1">
      <alignment horizontal="center"/>
    </xf>
    <xf numFmtId="164" fontId="13" fillId="0" borderId="39" xfId="5" applyNumberFormat="1" applyFont="1" applyFill="1" applyBorder="1" applyAlignment="1">
      <alignment horizontal="left"/>
    </xf>
    <xf numFmtId="164" fontId="12" fillId="0" borderId="40" xfId="5" applyNumberFormat="1" applyFont="1" applyFill="1" applyBorder="1" applyAlignment="1">
      <alignment horizontal="center"/>
    </xf>
    <xf numFmtId="164" fontId="13" fillId="0" borderId="40" xfId="5" applyNumberFormat="1" applyFont="1" applyFill="1" applyBorder="1" applyAlignment="1">
      <alignment horizontal="center"/>
    </xf>
    <xf numFmtId="164" fontId="13" fillId="0" borderId="38" xfId="5" applyNumberFormat="1" applyFont="1" applyFill="1" applyBorder="1" applyAlignment="1">
      <alignment horizontal="center"/>
    </xf>
    <xf numFmtId="3" fontId="8" fillId="9" borderId="34" xfId="6" applyNumberFormat="1" applyFont="1" applyFill="1" applyBorder="1"/>
    <xf numFmtId="9" fontId="8" fillId="9" borderId="34" xfId="6" applyNumberFormat="1" applyFont="1" applyFill="1" applyBorder="1"/>
    <xf numFmtId="164" fontId="13" fillId="0" borderId="41" xfId="5" applyNumberFormat="1" applyFont="1" applyFill="1" applyBorder="1" applyAlignment="1">
      <alignment horizontal="left"/>
    </xf>
    <xf numFmtId="3" fontId="0" fillId="0" borderId="38" xfId="0" applyNumberFormat="1" applyFont="1" applyBorder="1" applyAlignment="1">
      <alignment horizontal="right"/>
    </xf>
    <xf numFmtId="3" fontId="13" fillId="0" borderId="38" xfId="5" applyNumberFormat="1" applyFont="1" applyFill="1" applyBorder="1" applyAlignment="1">
      <alignment horizontal="right"/>
    </xf>
    <xf numFmtId="164" fontId="13" fillId="0" borderId="22" xfId="5" applyNumberFormat="1" applyFont="1" applyFill="1" applyBorder="1" applyAlignment="1">
      <alignment horizontal="left"/>
    </xf>
    <xf numFmtId="164" fontId="12" fillId="0" borderId="38" xfId="5" applyNumberFormat="1" applyFont="1" applyFill="1" applyBorder="1" applyAlignment="1">
      <alignment horizontal="center"/>
    </xf>
    <xf numFmtId="164" fontId="14" fillId="0" borderId="42" xfId="2" applyNumberFormat="1" applyFont="1" applyFill="1" applyBorder="1" applyAlignment="1">
      <alignment horizontal="left" wrapText="1"/>
    </xf>
    <xf numFmtId="164" fontId="14" fillId="0" borderId="30" xfId="2" applyNumberFormat="1" applyFont="1" applyFill="1" applyBorder="1" applyAlignment="1">
      <alignment horizontal="center" wrapText="1"/>
    </xf>
    <xf numFmtId="0" fontId="8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2" fillId="8" borderId="19" xfId="4" applyFont="1" applyFill="1" applyBorder="1" applyAlignment="1">
      <alignment horizontal="center" vertical="center" wrapText="1"/>
    </xf>
    <xf numFmtId="0" fontId="12" fillId="8" borderId="22" xfId="4" applyFont="1" applyFill="1" applyBorder="1" applyAlignment="1">
      <alignment horizontal="center" vertical="center" wrapText="1"/>
    </xf>
    <xf numFmtId="0" fontId="12" fillId="8" borderId="28" xfId="4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8" fillId="8" borderId="44" xfId="0" applyFont="1" applyFill="1" applyBorder="1" applyAlignment="1">
      <alignment horizontal="center"/>
    </xf>
    <xf numFmtId="0" fontId="8" fillId="8" borderId="25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8" fillId="8" borderId="4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</cellXfs>
  <cellStyles count="8">
    <cellStyle name="Comma" xfId="6" builtinId="3"/>
    <cellStyle name="Comma 2" xfId="5"/>
    <cellStyle name="Hyperlink" xfId="7" builtinId="8"/>
    <cellStyle name="Normal" xfId="0" builtinId="0"/>
    <cellStyle name="Normal 2" xfId="1"/>
    <cellStyle name="Normal 3 2" xfId="2"/>
    <cellStyle name="Normal 6" xfId="4"/>
    <cellStyle name="Normal 8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7897192530612E-2"/>
          <c:y val="9.0592334494773524E-2"/>
          <c:w val="0.76729716837241302"/>
          <c:h val="0.49128919860627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'[1]Agusan Del Sur'!$C$1</c:f>
              <c:strCache>
                <c:ptCount val="1"/>
                <c:pt idx="0">
                  <c:v>4 CGI/PLGU,LGU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Sur'!$C$2:$C$17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'[1]Agusan Del Sur'!$D$1</c:f>
              <c:strCache>
                <c:ptCount val="1"/>
                <c:pt idx="0">
                  <c:v>5 CGI /LGU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Sur'!$D$2:$D$17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tx>
            <c:strRef>
              <c:f>'[1]Agusan Del Sur'!$E$1</c:f>
              <c:strCache>
                <c:ptCount val="1"/>
                <c:pt idx="0">
                  <c:v>Bunkhouses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Sur'!$E$2:$E$17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tx>
            <c:strRef>
              <c:f>'[1]Agusan Del Sur'!$F$1</c:f>
              <c:strCache>
                <c:ptCount val="1"/>
                <c:pt idx="0">
                  <c:v>Emergency Shelter Kit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Sur'!$F$2:$F$17</c:f>
              <c:numCache>
                <c:formatCode>General</c:formatCode>
                <c:ptCount val="16"/>
                <c:pt idx="5">
                  <c:v>461</c:v>
                </c:pt>
                <c:pt idx="9">
                  <c:v>859</c:v>
                </c:pt>
              </c:numCache>
            </c:numRef>
          </c:val>
        </c:ser>
        <c:ser>
          <c:idx val="4"/>
          <c:order val="4"/>
          <c:tx>
            <c:strRef>
              <c:f>'[1]Agusan Del Sur'!$G$1</c:f>
              <c:strCache>
                <c:ptCount val="1"/>
                <c:pt idx="0">
                  <c:v>Partially Damage Kit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Sur'!$G$2:$G$17</c:f>
              <c:numCache>
                <c:formatCode>General</c:formatCode>
                <c:ptCount val="16"/>
                <c:pt idx="9">
                  <c:v>38</c:v>
                </c:pt>
              </c:numCache>
            </c:numRef>
          </c:val>
        </c:ser>
        <c:ser>
          <c:idx val="5"/>
          <c:order val="5"/>
          <c:tx>
            <c:strRef>
              <c:f>'[1]Agusan Del Sur'!$H$1</c:f>
              <c:strCache>
                <c:ptCount val="1"/>
                <c:pt idx="0">
                  <c:v>Significantly Damaged Repair Kit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Sur'!$H$2:$H$17</c:f>
              <c:numCache>
                <c:formatCode>General</c:formatCode>
                <c:ptCount val="16"/>
              </c:numCache>
            </c:numRef>
          </c:val>
        </c:ser>
        <c:ser>
          <c:idx val="6"/>
          <c:order val="6"/>
          <c:tx>
            <c:strRef>
              <c:f>'[1]Agusan Del Sur'!$I$1</c:f>
              <c:strCache>
                <c:ptCount val="1"/>
                <c:pt idx="0">
                  <c:v>Tarps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Sur'!$I$2:$I$17</c:f>
              <c:numCache>
                <c:formatCode>General</c:formatCode>
                <c:ptCount val="16"/>
                <c:pt idx="1">
                  <c:v>252</c:v>
                </c:pt>
                <c:pt idx="5">
                  <c:v>40</c:v>
                </c:pt>
              </c:numCache>
            </c:numRef>
          </c:val>
        </c:ser>
        <c:ser>
          <c:idx val="7"/>
          <c:order val="7"/>
          <c:tx>
            <c:strRef>
              <c:f>'[1]Agusan Del Sur'!$J$1</c:f>
              <c:strCache>
                <c:ptCount val="1"/>
                <c:pt idx="0">
                  <c:v>Tents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ln>
                <a:solidFill>
                  <a:srgbClr val="000000"/>
                </a:solidFill>
              </a:ln>
            </c:spPr>
          </c:dPt>
          <c:dPt>
            <c:idx val="5"/>
            <c:invertIfNegative val="0"/>
            <c:bubble3D val="0"/>
            <c:spPr>
              <a:ln>
                <a:solidFill>
                  <a:srgbClr val="000000"/>
                </a:solidFill>
              </a:ln>
            </c:spPr>
          </c:dPt>
          <c:dPt>
            <c:idx val="9"/>
            <c:invertIfNegative val="0"/>
            <c:bubble3D val="0"/>
            <c:spPr>
              <a:ln>
                <a:solidFill>
                  <a:srgbClr val="000000"/>
                </a:solidFill>
              </a:ln>
            </c:spPr>
          </c:dPt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Sur'!$J$2:$J$17</c:f>
              <c:numCache>
                <c:formatCode>General</c:formatCode>
                <c:ptCount val="16"/>
                <c:pt idx="1">
                  <c:v>252</c:v>
                </c:pt>
                <c:pt idx="5">
                  <c:v>501</c:v>
                </c:pt>
                <c:pt idx="9">
                  <c:v>897</c:v>
                </c:pt>
              </c:numCache>
            </c:numRef>
          </c:val>
        </c:ser>
        <c:ser>
          <c:idx val="8"/>
          <c:order val="8"/>
          <c:tx>
            <c:strRef>
              <c:f>'[1]Agusan Del Sur'!$K$1</c:f>
              <c:strCache>
                <c:ptCount val="1"/>
                <c:pt idx="0">
                  <c:v>Total Damage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'[1]Agusan Del Sur'!$A$2:$B$17</c:f>
              <c:multiLvlStrCache>
                <c:ptCount val="16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  <c:pt idx="12">
                    <c:v>Total Damage</c:v>
                  </c:pt>
                  <c:pt idx="13">
                    <c:v>Intervention</c:v>
                  </c:pt>
                  <c:pt idx="14">
                    <c:v>Total Damage</c:v>
                  </c:pt>
                  <c:pt idx="15">
                    <c:v>Intervention</c:v>
                  </c:pt>
                </c:lvl>
                <c:lvl>
                  <c:pt idx="0">
                    <c:v>Loreto</c:v>
                  </c:pt>
                  <c:pt idx="2">
                    <c:v>La Paz</c:v>
                  </c:pt>
                  <c:pt idx="4">
                    <c:v>Santa Josefa</c:v>
                  </c:pt>
                  <c:pt idx="6">
                    <c:v>Talacogon</c:v>
                  </c:pt>
                  <c:pt idx="8">
                    <c:v>Trento</c:v>
                  </c:pt>
                  <c:pt idx="10">
                    <c:v>Veruela</c:v>
                  </c:pt>
                  <c:pt idx="12">
                    <c:v>Bunawan</c:v>
                  </c:pt>
                  <c:pt idx="14">
                    <c:v>Unspecified</c:v>
                  </c:pt>
                </c:lvl>
              </c:multiLvlStrCache>
            </c:multiLvlStrRef>
          </c:cat>
          <c:val>
            <c:numRef>
              <c:f>'[1]Agusan Del Sur'!$K$2:$K$17</c:f>
              <c:numCache>
                <c:formatCode>_-* #,##0_-;\-* #,##0_-;_-* "-"??_-;_-@_-</c:formatCode>
                <c:ptCount val="16"/>
                <c:pt idx="0">
                  <c:v>6381</c:v>
                </c:pt>
                <c:pt idx="2">
                  <c:v>2954</c:v>
                </c:pt>
                <c:pt idx="4">
                  <c:v>4108</c:v>
                </c:pt>
                <c:pt idx="6">
                  <c:v>209</c:v>
                </c:pt>
                <c:pt idx="8">
                  <c:v>7937</c:v>
                </c:pt>
                <c:pt idx="10">
                  <c:v>7616</c:v>
                </c:pt>
                <c:pt idx="12">
                  <c:v>2143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95968"/>
        <c:axId val="93410816"/>
      </c:barChart>
      <c:catAx>
        <c:axId val="9339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9341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41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3395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36960651885"/>
          <c:y val="0.11498254823410231"/>
          <c:w val="0.12146498424098662"/>
          <c:h val="0.50197541096836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7897192530612E-2"/>
          <c:y val="9.0592334494773524E-2"/>
          <c:w val="0.76729716837241302"/>
          <c:h val="0.49128919860627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'[1]Surigao Del Sur'!$C$1</c:f>
              <c:strCache>
                <c:ptCount val="1"/>
                <c:pt idx="0">
                  <c:v>4 CGI/PLGU,LGU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Sur'!$C$2:$C$9</c:f>
              <c:numCache>
                <c:formatCode>General</c:formatCode>
                <c:ptCount val="8"/>
              </c:numCache>
            </c:numRef>
          </c:val>
        </c:ser>
        <c:ser>
          <c:idx val="1"/>
          <c:order val="1"/>
          <c:tx>
            <c:strRef>
              <c:f>'[1]Surigao Del Sur'!$D$1</c:f>
              <c:strCache>
                <c:ptCount val="1"/>
                <c:pt idx="0">
                  <c:v>5 CGI /LGU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Sur'!$D$2:$D$9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'[1]Surigao Del Sur'!$E$1</c:f>
              <c:strCache>
                <c:ptCount val="1"/>
                <c:pt idx="0">
                  <c:v>Bunkhouses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Sur'!$E$2:$E$9</c:f>
              <c:numCache>
                <c:formatCode>General</c:formatCode>
                <c:ptCount val="8"/>
              </c:numCache>
            </c:numRef>
          </c:val>
        </c:ser>
        <c:ser>
          <c:idx val="3"/>
          <c:order val="3"/>
          <c:tx>
            <c:strRef>
              <c:f>'[1]Surigao Del Sur'!$F$1</c:f>
              <c:strCache>
                <c:ptCount val="1"/>
                <c:pt idx="0">
                  <c:v>Emergency Shelter Kit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Sur'!$F$2:$F$9</c:f>
              <c:numCache>
                <c:formatCode>General</c:formatCode>
                <c:ptCount val="8"/>
              </c:numCache>
            </c:numRef>
          </c:val>
        </c:ser>
        <c:ser>
          <c:idx val="4"/>
          <c:order val="4"/>
          <c:tx>
            <c:strRef>
              <c:f>'[1]Surigao Del Sur'!$G$1</c:f>
              <c:strCache>
                <c:ptCount val="1"/>
                <c:pt idx="0">
                  <c:v>Partially Damage Kit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Sur'!$G$2:$G$9</c:f>
              <c:numCache>
                <c:formatCode>General</c:formatCode>
                <c:ptCount val="8"/>
                <c:pt idx="1">
                  <c:v>456</c:v>
                </c:pt>
                <c:pt idx="3">
                  <c:v>300</c:v>
                </c:pt>
                <c:pt idx="7">
                  <c:v>300</c:v>
                </c:pt>
              </c:numCache>
            </c:numRef>
          </c:val>
        </c:ser>
        <c:ser>
          <c:idx val="5"/>
          <c:order val="5"/>
          <c:tx>
            <c:strRef>
              <c:f>'[1]Surigao Del Sur'!$H$1</c:f>
              <c:strCache>
                <c:ptCount val="1"/>
                <c:pt idx="0">
                  <c:v>Significantly Damaged Repair Kit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Sur'!$H$2:$H$9</c:f>
              <c:numCache>
                <c:formatCode>General</c:formatCode>
                <c:ptCount val="8"/>
              </c:numCache>
            </c:numRef>
          </c:val>
        </c:ser>
        <c:ser>
          <c:idx val="6"/>
          <c:order val="6"/>
          <c:tx>
            <c:strRef>
              <c:f>'[1]Surigao Del Sur'!$I$1</c:f>
              <c:strCache>
                <c:ptCount val="1"/>
                <c:pt idx="0">
                  <c:v>Tarps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00"/>
                </a:solidFill>
              </a:ln>
            </c:spPr>
          </c:dPt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Sur'!$I$2:$I$9</c:f>
              <c:numCache>
                <c:formatCode>General</c:formatCode>
                <c:ptCount val="8"/>
                <c:pt idx="1">
                  <c:v>140</c:v>
                </c:pt>
              </c:numCache>
            </c:numRef>
          </c:val>
        </c:ser>
        <c:ser>
          <c:idx val="7"/>
          <c:order val="7"/>
          <c:tx>
            <c:strRef>
              <c:f>'[1]Surigao Del Sur'!$J$1</c:f>
              <c:strCache>
                <c:ptCount val="1"/>
                <c:pt idx="0">
                  <c:v>Tents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ln>
                <a:solidFill>
                  <a:srgbClr val="000000"/>
                </a:solidFill>
              </a:ln>
            </c:spPr>
          </c:dPt>
          <c:dPt>
            <c:idx val="3"/>
            <c:invertIfNegative val="0"/>
            <c:bubble3D val="0"/>
            <c:spPr>
              <a:ln>
                <a:solidFill>
                  <a:srgbClr val="000000"/>
                </a:solidFill>
              </a:ln>
            </c:spPr>
          </c:dPt>
          <c:dPt>
            <c:idx val="7"/>
            <c:invertIfNegative val="0"/>
            <c:bubble3D val="0"/>
            <c:spPr>
              <a:ln>
                <a:solidFill>
                  <a:srgbClr val="000000"/>
                </a:solidFill>
              </a:ln>
            </c:spPr>
          </c:dPt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Sur'!$J$2:$J$9</c:f>
              <c:numCache>
                <c:formatCode>General</c:formatCode>
                <c:ptCount val="8"/>
                <c:pt idx="1">
                  <c:v>596</c:v>
                </c:pt>
                <c:pt idx="3">
                  <c:v>300</c:v>
                </c:pt>
                <c:pt idx="7">
                  <c:v>300</c:v>
                </c:pt>
              </c:numCache>
            </c:numRef>
          </c:val>
        </c:ser>
        <c:ser>
          <c:idx val="8"/>
          <c:order val="8"/>
          <c:tx>
            <c:strRef>
              <c:f>'[1]Surigao Del Sur'!$K$1</c:f>
              <c:strCache>
                <c:ptCount val="1"/>
                <c:pt idx="0">
                  <c:v>Total Damage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'[1]Surigao Del Sur'!$A$2:$B$9</c:f>
              <c:multiLvlStrCache>
                <c:ptCount val="8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</c:lvl>
                <c:lvl>
                  <c:pt idx="0">
                    <c:v>Lingig</c:v>
                  </c:pt>
                  <c:pt idx="2">
                    <c:v>Bislig</c:v>
                  </c:pt>
                  <c:pt idx="4">
                    <c:v>Tagbina</c:v>
                  </c:pt>
                  <c:pt idx="6">
                    <c:v>Hinatuan</c:v>
                  </c:pt>
                </c:lvl>
              </c:multiLvlStrCache>
            </c:multiLvlStrRef>
          </c:cat>
          <c:val>
            <c:numRef>
              <c:f>'[1]Surigao Del Sur'!$K$2:$K$9</c:f>
              <c:numCache>
                <c:formatCode>_-* #,##0_-;\-* #,##0_-;_-* "-"??_-;_-@_-</c:formatCode>
                <c:ptCount val="8"/>
                <c:pt idx="0">
                  <c:v>7346</c:v>
                </c:pt>
                <c:pt idx="2">
                  <c:v>8020</c:v>
                </c:pt>
                <c:pt idx="4">
                  <c:v>629</c:v>
                </c:pt>
                <c:pt idx="6">
                  <c:v>3023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940672"/>
        <c:axId val="82942208"/>
      </c:barChart>
      <c:catAx>
        <c:axId val="829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94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940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36960651885"/>
          <c:y val="0.11498254823410231"/>
          <c:w val="0.12146498424098662"/>
          <c:h val="0.499636229681816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heltercluster.org/Asia/Philippines/TyphoonPablo2012/Pages/default.aspx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heltercluster.org/Asia/Philippines/TyphoonPablo2012/Pages/default.aspx" TargetMode="Externa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4</xdr:col>
      <xdr:colOff>180558</xdr:colOff>
      <xdr:row>3</xdr:row>
      <xdr:rowOff>99492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3950" y="85725"/>
          <a:ext cx="3981033" cy="585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19</xdr:col>
      <xdr:colOff>409575</xdr:colOff>
      <xdr:row>32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85725</xdr:rowOff>
    </xdr:from>
    <xdr:to>
      <xdr:col>6</xdr:col>
      <xdr:colOff>494883</xdr:colOff>
      <xdr:row>3</xdr:row>
      <xdr:rowOff>51867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85725"/>
          <a:ext cx="3981033" cy="585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19</xdr:col>
      <xdr:colOff>409575</xdr:colOff>
      <xdr:row>32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323433</xdr:colOff>
      <xdr:row>2</xdr:row>
      <xdr:rowOff>156642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0"/>
          <a:ext cx="3981033" cy="585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605755</xdr:colOff>
      <xdr:row>3</xdr:row>
      <xdr:rowOff>20624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0"/>
          <a:ext cx="3987130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2</xdr:col>
      <xdr:colOff>624805</xdr:colOff>
      <xdr:row>3</xdr:row>
      <xdr:rowOff>11099</xdr:rowOff>
    </xdr:to>
    <xdr:pic>
      <xdr:nvPicPr>
        <xdr:cNvPr id="6" name="Picture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85725"/>
          <a:ext cx="3987130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pha%20Phillipines\GAPS\ShelterCluster%20meeting\Graph%20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vao Oriental"/>
      <sheetName val="COMVAL"/>
      <sheetName val="Surigao Del Sur"/>
      <sheetName val="Agusan Del Sur"/>
    </sheetNames>
    <sheetDataSet>
      <sheetData sheetId="0"/>
      <sheetData sheetId="1"/>
      <sheetData sheetId="2">
        <row r="1">
          <cell r="C1" t="str">
            <v>4 CGI/PLGU,LGU</v>
          </cell>
          <cell r="D1" t="str">
            <v>5 CGI /LGU</v>
          </cell>
          <cell r="E1" t="str">
            <v>Bunkhouses</v>
          </cell>
          <cell r="F1" t="str">
            <v>Emergency Shelter Kit</v>
          </cell>
          <cell r="G1" t="str">
            <v>Partially Damage Kit</v>
          </cell>
          <cell r="H1" t="str">
            <v>Significantly Damaged Repair Kit</v>
          </cell>
          <cell r="I1" t="str">
            <v>Tarps</v>
          </cell>
          <cell r="J1" t="str">
            <v>Tents</v>
          </cell>
          <cell r="K1" t="str">
            <v>Total Damage</v>
          </cell>
        </row>
        <row r="2">
          <cell r="A2" t="str">
            <v>Lingig</v>
          </cell>
          <cell r="B2" t="str">
            <v>Total Damage</v>
          </cell>
          <cell r="K2">
            <v>7346</v>
          </cell>
        </row>
        <row r="3">
          <cell r="B3" t="str">
            <v>Intervention</v>
          </cell>
          <cell r="G3">
            <v>456</v>
          </cell>
          <cell r="I3">
            <v>140</v>
          </cell>
          <cell r="J3">
            <v>596</v>
          </cell>
        </row>
        <row r="4">
          <cell r="A4" t="str">
            <v>Bislig</v>
          </cell>
          <cell r="B4" t="str">
            <v>Total Damage</v>
          </cell>
          <cell r="K4">
            <v>8020</v>
          </cell>
        </row>
        <row r="5">
          <cell r="B5" t="str">
            <v>Intervention</v>
          </cell>
          <cell r="G5">
            <v>300</v>
          </cell>
          <cell r="J5">
            <v>300</v>
          </cell>
        </row>
        <row r="6">
          <cell r="A6" t="str">
            <v>Tagbina</v>
          </cell>
          <cell r="B6" t="str">
            <v>Total Damage</v>
          </cell>
          <cell r="K6">
            <v>629</v>
          </cell>
        </row>
        <row r="7">
          <cell r="B7" t="str">
            <v>Intervention</v>
          </cell>
        </row>
        <row r="8">
          <cell r="A8" t="str">
            <v>Hinatuan</v>
          </cell>
          <cell r="B8" t="str">
            <v>Total Damage</v>
          </cell>
          <cell r="K8">
            <v>3023</v>
          </cell>
        </row>
        <row r="9">
          <cell r="B9" t="str">
            <v>Intervention</v>
          </cell>
          <cell r="G9">
            <v>300</v>
          </cell>
          <cell r="J9">
            <v>300</v>
          </cell>
        </row>
      </sheetData>
      <sheetData sheetId="3">
        <row r="1">
          <cell r="C1" t="str">
            <v>4 CGI/PLGU,LGU</v>
          </cell>
          <cell r="D1" t="str">
            <v>5 CGI /LGU</v>
          </cell>
          <cell r="E1" t="str">
            <v>Bunkhouses</v>
          </cell>
          <cell r="F1" t="str">
            <v>Emergency Shelter Kit</v>
          </cell>
          <cell r="G1" t="str">
            <v>Partially Damage Kit</v>
          </cell>
          <cell r="H1" t="str">
            <v>Significantly Damaged Repair Kit</v>
          </cell>
          <cell r="I1" t="str">
            <v>Tarps</v>
          </cell>
          <cell r="J1" t="str">
            <v>Tents</v>
          </cell>
          <cell r="K1" t="str">
            <v>Total Damage</v>
          </cell>
        </row>
        <row r="2">
          <cell r="A2" t="str">
            <v>Loreto</v>
          </cell>
          <cell r="B2" t="str">
            <v>Total Damage</v>
          </cell>
          <cell r="K2">
            <v>6381</v>
          </cell>
        </row>
        <row r="3">
          <cell r="B3" t="str">
            <v>Intervention</v>
          </cell>
          <cell r="I3">
            <v>252</v>
          </cell>
          <cell r="J3">
            <v>252</v>
          </cell>
        </row>
        <row r="4">
          <cell r="A4" t="str">
            <v>La Paz</v>
          </cell>
          <cell r="B4" t="str">
            <v>Total Damage</v>
          </cell>
          <cell r="K4">
            <v>2954</v>
          </cell>
        </row>
        <row r="5">
          <cell r="B5" t="str">
            <v>Intervention</v>
          </cell>
        </row>
        <row r="6">
          <cell r="A6" t="str">
            <v>Santa Josefa</v>
          </cell>
          <cell r="B6" t="str">
            <v>Total Damage</v>
          </cell>
          <cell r="K6">
            <v>4108</v>
          </cell>
        </row>
        <row r="7">
          <cell r="B7" t="str">
            <v>Intervention</v>
          </cell>
          <cell r="F7">
            <v>461</v>
          </cell>
          <cell r="I7">
            <v>40</v>
          </cell>
          <cell r="J7">
            <v>501</v>
          </cell>
        </row>
        <row r="8">
          <cell r="A8" t="str">
            <v>Talacogon</v>
          </cell>
          <cell r="B8" t="str">
            <v>Total Damage</v>
          </cell>
          <cell r="K8">
            <v>209</v>
          </cell>
        </row>
        <row r="9">
          <cell r="B9" t="str">
            <v>Intervention</v>
          </cell>
        </row>
        <row r="10">
          <cell r="A10" t="str">
            <v>Trento</v>
          </cell>
          <cell r="B10" t="str">
            <v>Total Damage</v>
          </cell>
          <cell r="K10">
            <v>7937</v>
          </cell>
        </row>
        <row r="11">
          <cell r="B11" t="str">
            <v>Intervention</v>
          </cell>
          <cell r="F11">
            <v>859</v>
          </cell>
          <cell r="G11">
            <v>38</v>
          </cell>
          <cell r="J11">
            <v>897</v>
          </cell>
        </row>
        <row r="12">
          <cell r="A12" t="str">
            <v>Veruela</v>
          </cell>
          <cell r="B12" t="str">
            <v>Total Damage</v>
          </cell>
          <cell r="K12">
            <v>7616</v>
          </cell>
        </row>
        <row r="13">
          <cell r="B13" t="str">
            <v>Intervention</v>
          </cell>
        </row>
        <row r="14">
          <cell r="A14" t="str">
            <v>Bunawan</v>
          </cell>
          <cell r="B14" t="str">
            <v>Total Damage</v>
          </cell>
          <cell r="K14">
            <v>2143</v>
          </cell>
        </row>
        <row r="15">
          <cell r="B15" t="str">
            <v>Intervention</v>
          </cell>
        </row>
        <row r="16">
          <cell r="A16" t="str">
            <v>Unspecified</v>
          </cell>
          <cell r="B16" t="str">
            <v>Total Damage</v>
          </cell>
        </row>
        <row r="17">
          <cell r="B17" t="str">
            <v>Intervention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51"/>
  <sheetViews>
    <sheetView tabSelected="1" workbookViewId="0">
      <selection activeCell="O10" sqref="O10"/>
    </sheetView>
  </sheetViews>
  <sheetFormatPr defaultRowHeight="15" x14ac:dyDescent="0.25"/>
  <cols>
    <col min="1" max="1" width="25.7109375" customWidth="1"/>
    <col min="2" max="5" width="10.7109375" customWidth="1"/>
    <col min="6" max="6" width="15.7109375" customWidth="1"/>
    <col min="7" max="12" width="10.7109375" customWidth="1"/>
    <col min="13" max="13" width="19.7109375" bestFit="1" customWidth="1"/>
  </cols>
  <sheetData>
    <row r="4" spans="1:13" ht="15.75" thickBot="1" x14ac:dyDescent="0.3"/>
    <row r="5" spans="1:13" x14ac:dyDescent="0.25">
      <c r="A5" s="106" t="s">
        <v>85</v>
      </c>
      <c r="B5" s="61" t="s">
        <v>86</v>
      </c>
      <c r="C5" s="61"/>
      <c r="D5" s="62"/>
      <c r="E5" s="61"/>
      <c r="F5" s="63" t="s">
        <v>87</v>
      </c>
      <c r="G5" s="64"/>
      <c r="H5" s="64"/>
      <c r="I5" s="64"/>
      <c r="J5" s="64"/>
      <c r="K5" s="64"/>
      <c r="L5" s="64"/>
      <c r="M5" s="64"/>
    </row>
    <row r="6" spans="1:13" ht="15.75" thickBot="1" x14ac:dyDescent="0.3">
      <c r="A6" s="107"/>
      <c r="B6" s="65"/>
      <c r="C6" s="65"/>
      <c r="D6" s="66"/>
      <c r="E6" s="65"/>
      <c r="F6" s="67" t="s">
        <v>88</v>
      </c>
      <c r="G6" s="109" t="s">
        <v>89</v>
      </c>
      <c r="H6" s="110"/>
      <c r="I6" s="111"/>
      <c r="J6" s="112" t="s">
        <v>8</v>
      </c>
      <c r="K6" s="113"/>
      <c r="L6" s="114"/>
      <c r="M6" s="68" t="s">
        <v>90</v>
      </c>
    </row>
    <row r="7" spans="1:13" ht="15.75" thickBot="1" x14ac:dyDescent="0.3">
      <c r="A7" s="108"/>
      <c r="B7" s="69" t="s">
        <v>91</v>
      </c>
      <c r="C7" s="69"/>
      <c r="D7" s="69" t="s">
        <v>92</v>
      </c>
      <c r="E7" s="69"/>
      <c r="F7" s="70" t="s">
        <v>93</v>
      </c>
      <c r="G7" s="71" t="s">
        <v>1</v>
      </c>
      <c r="H7" s="71" t="s">
        <v>94</v>
      </c>
      <c r="I7" s="71" t="s">
        <v>0</v>
      </c>
      <c r="J7" s="72" t="s">
        <v>1</v>
      </c>
      <c r="K7" s="73" t="s">
        <v>94</v>
      </c>
      <c r="L7" s="73" t="s">
        <v>0</v>
      </c>
      <c r="M7" s="74" t="s">
        <v>95</v>
      </c>
    </row>
    <row r="8" spans="1:13" x14ac:dyDescent="0.25">
      <c r="A8" s="75" t="s">
        <v>55</v>
      </c>
      <c r="B8" s="76">
        <f t="shared" ref="B8:L8" si="0">SUM(B9:B21)</f>
        <v>5123</v>
      </c>
      <c r="C8" s="76"/>
      <c r="D8" s="76">
        <f t="shared" si="0"/>
        <v>14482</v>
      </c>
      <c r="E8" s="76"/>
      <c r="F8" s="76">
        <f t="shared" si="0"/>
        <v>19605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8">
        <f>SUM(G8:I8)/F8</f>
        <v>0</v>
      </c>
    </row>
    <row r="9" spans="1:13" x14ac:dyDescent="0.25">
      <c r="A9" s="79" t="s">
        <v>96</v>
      </c>
      <c r="B9" s="80">
        <v>42</v>
      </c>
      <c r="C9" s="81"/>
      <c r="D9" s="81">
        <v>29</v>
      </c>
      <c r="E9" s="81"/>
      <c r="F9" s="80">
        <f t="shared" ref="F9:F21" si="1">+B9+D9</f>
        <v>71</v>
      </c>
      <c r="G9" s="82"/>
      <c r="H9" s="82"/>
      <c r="I9" s="82"/>
      <c r="J9" s="83"/>
      <c r="K9" s="83"/>
      <c r="L9" s="83"/>
      <c r="M9" s="83"/>
    </row>
    <row r="10" spans="1:13" x14ac:dyDescent="0.25">
      <c r="A10" s="79" t="s">
        <v>97</v>
      </c>
      <c r="B10" s="80"/>
      <c r="C10" s="80"/>
      <c r="D10" s="80"/>
      <c r="E10" s="80"/>
      <c r="F10" s="80">
        <f t="shared" si="1"/>
        <v>0</v>
      </c>
      <c r="G10" s="84"/>
      <c r="H10" s="84"/>
      <c r="I10" s="84"/>
      <c r="J10" s="85"/>
      <c r="K10" s="85"/>
      <c r="L10" s="85"/>
      <c r="M10" s="85"/>
    </row>
    <row r="11" spans="1:13" x14ac:dyDescent="0.25">
      <c r="A11" s="79" t="s">
        <v>98</v>
      </c>
      <c r="B11" s="80">
        <v>17</v>
      </c>
      <c r="C11" s="80"/>
      <c r="D11" s="80"/>
      <c r="E11" s="80"/>
      <c r="F11" s="80">
        <f t="shared" si="1"/>
        <v>17</v>
      </c>
      <c r="G11" s="84"/>
      <c r="H11" s="84"/>
      <c r="I11" s="84"/>
      <c r="J11" s="85"/>
      <c r="K11" s="85"/>
      <c r="L11" s="85"/>
      <c r="M11" s="85"/>
    </row>
    <row r="12" spans="1:13" x14ac:dyDescent="0.25">
      <c r="A12" s="79" t="s">
        <v>99</v>
      </c>
      <c r="B12" s="80"/>
      <c r="C12" s="80"/>
      <c r="D12" s="80"/>
      <c r="E12" s="80"/>
      <c r="F12" s="80">
        <f t="shared" si="1"/>
        <v>0</v>
      </c>
      <c r="G12" s="84"/>
      <c r="H12" s="84"/>
      <c r="I12" s="84"/>
      <c r="J12" s="86"/>
      <c r="K12" s="85"/>
      <c r="L12" s="86"/>
      <c r="M12" s="85"/>
    </row>
    <row r="13" spans="1:13" x14ac:dyDescent="0.25">
      <c r="A13" s="79" t="s">
        <v>100</v>
      </c>
      <c r="B13" s="80"/>
      <c r="C13" s="81"/>
      <c r="D13" s="81">
        <v>371</v>
      </c>
      <c r="E13" s="81"/>
      <c r="F13" s="80">
        <f t="shared" si="1"/>
        <v>371</v>
      </c>
      <c r="G13" s="84"/>
      <c r="H13" s="84"/>
      <c r="I13" s="84"/>
      <c r="J13" s="86"/>
      <c r="K13" s="85"/>
      <c r="L13" s="86"/>
      <c r="M13" s="85"/>
    </row>
    <row r="14" spans="1:13" x14ac:dyDescent="0.25">
      <c r="A14" s="79" t="s">
        <v>101</v>
      </c>
      <c r="B14" s="80">
        <v>223</v>
      </c>
      <c r="C14" s="80"/>
      <c r="D14" s="80">
        <v>2800</v>
      </c>
      <c r="E14" s="80"/>
      <c r="F14" s="80">
        <f t="shared" si="1"/>
        <v>3023</v>
      </c>
      <c r="G14" s="84"/>
      <c r="H14" s="84"/>
      <c r="I14" s="84"/>
      <c r="J14" s="86"/>
      <c r="K14" s="85"/>
      <c r="L14" s="86"/>
      <c r="M14" s="85"/>
    </row>
    <row r="15" spans="1:13" x14ac:dyDescent="0.25">
      <c r="A15" s="79" t="s">
        <v>102</v>
      </c>
      <c r="B15" s="80"/>
      <c r="C15" s="81"/>
      <c r="D15" s="81">
        <v>10</v>
      </c>
      <c r="E15" s="81"/>
      <c r="F15" s="80">
        <f t="shared" si="1"/>
        <v>10</v>
      </c>
      <c r="G15" s="84"/>
      <c r="H15" s="84"/>
      <c r="I15" s="84"/>
      <c r="J15" s="86"/>
      <c r="K15" s="85"/>
      <c r="L15" s="86"/>
      <c r="M15" s="85"/>
    </row>
    <row r="16" spans="1:13" x14ac:dyDescent="0.25">
      <c r="A16" s="79" t="s">
        <v>103</v>
      </c>
      <c r="B16" s="80">
        <v>25</v>
      </c>
      <c r="C16" s="81"/>
      <c r="D16" s="81">
        <v>21</v>
      </c>
      <c r="E16" s="81"/>
      <c r="F16" s="80">
        <f t="shared" si="1"/>
        <v>46</v>
      </c>
      <c r="G16" s="84"/>
      <c r="H16" s="84"/>
      <c r="I16" s="84"/>
      <c r="J16" s="86"/>
      <c r="K16" s="85"/>
      <c r="L16" s="86"/>
      <c r="M16" s="85"/>
    </row>
    <row r="17" spans="1:13" x14ac:dyDescent="0.25">
      <c r="A17" s="79" t="s">
        <v>104</v>
      </c>
      <c r="B17" s="80">
        <v>3652</v>
      </c>
      <c r="C17" s="81"/>
      <c r="D17" s="81">
        <v>3694</v>
      </c>
      <c r="E17" s="81"/>
      <c r="F17" s="80">
        <f t="shared" si="1"/>
        <v>7346</v>
      </c>
      <c r="G17" s="84"/>
      <c r="H17" s="84"/>
      <c r="I17" s="84"/>
      <c r="J17" s="86"/>
      <c r="K17" s="85"/>
      <c r="L17" s="86"/>
      <c r="M17" s="85"/>
    </row>
    <row r="18" spans="1:13" x14ac:dyDescent="0.25">
      <c r="A18" s="79" t="s">
        <v>105</v>
      </c>
      <c r="B18" s="80">
        <v>10</v>
      </c>
      <c r="C18" s="80"/>
      <c r="D18" s="80">
        <v>39</v>
      </c>
      <c r="E18" s="80"/>
      <c r="F18" s="80">
        <f t="shared" si="1"/>
        <v>49</v>
      </c>
      <c r="G18" s="84"/>
      <c r="H18" s="84"/>
      <c r="I18" s="84"/>
      <c r="J18" s="86"/>
      <c r="K18" s="85"/>
      <c r="L18" s="86"/>
      <c r="M18" s="85"/>
    </row>
    <row r="19" spans="1:13" x14ac:dyDescent="0.25">
      <c r="A19" s="79" t="s">
        <v>106</v>
      </c>
      <c r="B19" s="80">
        <v>5</v>
      </c>
      <c r="C19" s="81"/>
      <c r="D19" s="81">
        <v>18</v>
      </c>
      <c r="E19" s="81"/>
      <c r="F19" s="80">
        <f t="shared" si="1"/>
        <v>23</v>
      </c>
      <c r="G19" s="84"/>
      <c r="H19" s="84"/>
      <c r="I19" s="84"/>
      <c r="J19" s="85"/>
      <c r="K19" s="85"/>
      <c r="L19" s="85"/>
      <c r="M19" s="85"/>
    </row>
    <row r="20" spans="1:13" x14ac:dyDescent="0.25">
      <c r="A20" s="79" t="s">
        <v>107</v>
      </c>
      <c r="B20" s="87">
        <v>616</v>
      </c>
      <c r="C20" s="88"/>
      <c r="D20" s="81">
        <v>13</v>
      </c>
      <c r="E20" s="81"/>
      <c r="F20" s="80">
        <f t="shared" si="1"/>
        <v>629</v>
      </c>
      <c r="G20" s="84"/>
      <c r="H20" s="84"/>
      <c r="I20" s="84"/>
      <c r="J20" s="85"/>
      <c r="K20" s="85"/>
      <c r="L20" s="85"/>
      <c r="M20" s="85"/>
    </row>
    <row r="21" spans="1:13" x14ac:dyDescent="0.25">
      <c r="A21" s="89" t="s">
        <v>108</v>
      </c>
      <c r="B21" s="90">
        <v>533</v>
      </c>
      <c r="C21" s="90"/>
      <c r="D21" s="91">
        <v>7487</v>
      </c>
      <c r="E21" s="91"/>
      <c r="F21" s="80">
        <f t="shared" si="1"/>
        <v>8020</v>
      </c>
      <c r="G21" s="84"/>
      <c r="H21" s="84"/>
      <c r="I21" s="84"/>
      <c r="J21" s="85"/>
      <c r="K21" s="85"/>
      <c r="L21" s="85"/>
      <c r="M21" s="85"/>
    </row>
    <row r="22" spans="1:13" x14ac:dyDescent="0.25">
      <c r="A22" s="75" t="s">
        <v>109</v>
      </c>
      <c r="B22" s="76">
        <f>SUM(B23:B24)</f>
        <v>1</v>
      </c>
      <c r="C22" s="76"/>
      <c r="D22" s="76">
        <f>SUM(D23:D24)</f>
        <v>5</v>
      </c>
      <c r="E22" s="76"/>
      <c r="F22" s="76">
        <f>SUM(F23:F24)</f>
        <v>6</v>
      </c>
      <c r="G22" s="77">
        <f>SUM(G23:G24)</f>
        <v>0</v>
      </c>
      <c r="H22" s="77">
        <f t="shared" ref="H22:L22" si="2">SUM(H23:H24)</f>
        <v>0</v>
      </c>
      <c r="I22" s="77">
        <f t="shared" si="2"/>
        <v>0</v>
      </c>
      <c r="J22" s="77">
        <f t="shared" si="2"/>
        <v>0</v>
      </c>
      <c r="K22" s="77">
        <f t="shared" si="2"/>
        <v>0</v>
      </c>
      <c r="L22" s="77">
        <f t="shared" si="2"/>
        <v>0</v>
      </c>
      <c r="M22" s="78">
        <f>SUM(G22:I22)/F22</f>
        <v>0</v>
      </c>
    </row>
    <row r="23" spans="1:13" x14ac:dyDescent="0.25">
      <c r="A23" s="79" t="s">
        <v>110</v>
      </c>
      <c r="B23" s="80">
        <v>1</v>
      </c>
      <c r="C23" s="80"/>
      <c r="D23" s="80"/>
      <c r="E23" s="80"/>
      <c r="F23" s="80">
        <f>SUM(B23:D23)</f>
        <v>1</v>
      </c>
      <c r="G23" s="82"/>
      <c r="H23" s="82"/>
      <c r="I23" s="82"/>
      <c r="J23" s="83"/>
      <c r="K23" s="83"/>
      <c r="L23" s="83"/>
      <c r="M23" s="83"/>
    </row>
    <row r="24" spans="1:13" x14ac:dyDescent="0.25">
      <c r="A24" s="79" t="s">
        <v>111</v>
      </c>
      <c r="B24" s="91"/>
      <c r="C24" s="92"/>
      <c r="D24" s="81">
        <v>5</v>
      </c>
      <c r="E24" s="81"/>
      <c r="F24" s="80">
        <f>SUM(B24:D24)</f>
        <v>5</v>
      </c>
      <c r="G24" s="84"/>
      <c r="H24" s="84"/>
      <c r="I24" s="84"/>
      <c r="J24" s="85"/>
      <c r="K24" s="85"/>
      <c r="L24" s="85"/>
      <c r="M24" s="85"/>
    </row>
    <row r="25" spans="1:13" x14ac:dyDescent="0.25">
      <c r="A25" s="75" t="s">
        <v>112</v>
      </c>
      <c r="B25" s="76">
        <f>SUM(B26:B30)</f>
        <v>31</v>
      </c>
      <c r="C25" s="76"/>
      <c r="D25" s="76">
        <f t="shared" ref="D25:F25" si="3">SUM(D26:D30)</f>
        <v>55</v>
      </c>
      <c r="E25" s="76"/>
      <c r="F25" s="76">
        <f t="shared" si="3"/>
        <v>86</v>
      </c>
      <c r="G25" s="93"/>
      <c r="H25" s="93"/>
      <c r="I25" s="93"/>
      <c r="J25" s="93"/>
      <c r="K25" s="93"/>
      <c r="L25" s="93"/>
      <c r="M25" s="94"/>
    </row>
    <row r="26" spans="1:13" x14ac:dyDescent="0.25">
      <c r="A26" s="95" t="s">
        <v>113</v>
      </c>
      <c r="B26" s="80">
        <v>6</v>
      </c>
      <c r="C26" s="81"/>
      <c r="D26" s="81"/>
      <c r="E26" s="81"/>
      <c r="F26" s="81">
        <f>SUM(B26:D26)</f>
        <v>6</v>
      </c>
      <c r="G26" s="84"/>
      <c r="H26" s="84"/>
      <c r="I26" s="84"/>
      <c r="J26" s="85"/>
      <c r="K26" s="85"/>
      <c r="L26" s="85"/>
      <c r="M26" s="85"/>
    </row>
    <row r="27" spans="1:13" x14ac:dyDescent="0.25">
      <c r="A27" s="95" t="s">
        <v>114</v>
      </c>
      <c r="B27" s="80">
        <v>1</v>
      </c>
      <c r="C27" s="81"/>
      <c r="D27" s="81"/>
      <c r="E27" s="81"/>
      <c r="F27" s="81">
        <f t="shared" ref="F27:F30" si="4">SUM(B27:D27)</f>
        <v>1</v>
      </c>
      <c r="G27" s="84"/>
      <c r="H27" s="84"/>
      <c r="I27" s="84"/>
      <c r="J27" s="85"/>
      <c r="K27" s="85"/>
      <c r="L27" s="85"/>
      <c r="M27" s="85"/>
    </row>
    <row r="28" spans="1:13" x14ac:dyDescent="0.25">
      <c r="A28" s="95" t="s">
        <v>115</v>
      </c>
      <c r="B28" s="80">
        <v>23</v>
      </c>
      <c r="C28" s="81"/>
      <c r="D28" s="81"/>
      <c r="E28" s="81"/>
      <c r="F28" s="81">
        <f t="shared" si="4"/>
        <v>23</v>
      </c>
      <c r="G28" s="84"/>
      <c r="H28" s="84"/>
      <c r="I28" s="84"/>
      <c r="J28" s="85"/>
      <c r="K28" s="85"/>
      <c r="L28" s="85"/>
      <c r="M28" s="85"/>
    </row>
    <row r="29" spans="1:13" x14ac:dyDescent="0.25">
      <c r="A29" s="95" t="s">
        <v>116</v>
      </c>
      <c r="B29" s="81"/>
      <c r="C29" s="81"/>
      <c r="D29" s="81">
        <v>51</v>
      </c>
      <c r="E29" s="81"/>
      <c r="F29" s="81">
        <f t="shared" si="4"/>
        <v>51</v>
      </c>
      <c r="G29" s="84"/>
      <c r="H29" s="84"/>
      <c r="I29" s="84"/>
      <c r="J29" s="85"/>
      <c r="K29" s="85"/>
      <c r="L29" s="85"/>
      <c r="M29" s="85"/>
    </row>
    <row r="30" spans="1:13" x14ac:dyDescent="0.25">
      <c r="A30" s="95" t="s">
        <v>117</v>
      </c>
      <c r="B30" s="80">
        <v>1</v>
      </c>
      <c r="C30" s="81"/>
      <c r="D30" s="81">
        <v>4</v>
      </c>
      <c r="E30" s="81"/>
      <c r="F30" s="81">
        <f t="shared" si="4"/>
        <v>5</v>
      </c>
      <c r="G30" s="84"/>
      <c r="H30" s="84"/>
      <c r="I30" s="84"/>
      <c r="J30" s="85"/>
      <c r="K30" s="85"/>
      <c r="L30" s="85"/>
      <c r="M30" s="85"/>
    </row>
    <row r="31" spans="1:13" x14ac:dyDescent="0.25">
      <c r="A31" s="75" t="s">
        <v>22</v>
      </c>
      <c r="B31" s="76">
        <f>SUM(B32:B40)</f>
        <v>19119</v>
      </c>
      <c r="C31" s="76"/>
      <c r="D31" s="76">
        <f t="shared" ref="D31:F31" si="5">SUM(D32:D40)</f>
        <v>14006</v>
      </c>
      <c r="E31" s="76"/>
      <c r="F31" s="76">
        <f t="shared" si="5"/>
        <v>33125</v>
      </c>
      <c r="G31" s="93">
        <f>SUM(G32:G40)</f>
        <v>0</v>
      </c>
      <c r="H31" s="93">
        <f>SUM(H32:H40)</f>
        <v>0</v>
      </c>
      <c r="I31" s="93">
        <f>677+300</f>
        <v>977</v>
      </c>
      <c r="J31" s="93">
        <f>SUM(J32:J40)</f>
        <v>0</v>
      </c>
      <c r="K31" s="93">
        <f t="shared" ref="K31:L31" si="6">SUM(K32:K40)</f>
        <v>0</v>
      </c>
      <c r="L31" s="93">
        <f t="shared" si="6"/>
        <v>0</v>
      </c>
      <c r="M31" s="94">
        <f>SUM(G31:I31)/F31</f>
        <v>2.9494339622641509E-2</v>
      </c>
    </row>
    <row r="32" spans="1:13" x14ac:dyDescent="0.25">
      <c r="A32" s="95" t="s">
        <v>118</v>
      </c>
      <c r="B32" s="88">
        <v>500</v>
      </c>
      <c r="C32" s="88"/>
      <c r="D32" s="81">
        <v>1643</v>
      </c>
      <c r="E32" s="81"/>
      <c r="F32" s="81">
        <f>SUM(B32:D32)</f>
        <v>2143</v>
      </c>
      <c r="G32" s="96"/>
      <c r="H32" s="97"/>
      <c r="I32" s="97"/>
      <c r="J32" s="85"/>
      <c r="K32" s="85"/>
      <c r="L32" s="85"/>
      <c r="M32" s="85"/>
    </row>
    <row r="33" spans="1:13" x14ac:dyDescent="0.25">
      <c r="A33" s="95" t="s">
        <v>119</v>
      </c>
      <c r="B33" s="88">
        <v>559</v>
      </c>
      <c r="C33" s="88"/>
      <c r="D33" s="80">
        <v>2395</v>
      </c>
      <c r="E33" s="81"/>
      <c r="F33" s="81">
        <f>SUM(B33:D33)</f>
        <v>2954</v>
      </c>
      <c r="G33" s="96"/>
      <c r="H33" s="96"/>
      <c r="I33" s="97"/>
      <c r="J33" s="85"/>
      <c r="K33" s="85"/>
      <c r="L33" s="85"/>
      <c r="M33" s="85"/>
    </row>
    <row r="34" spans="1:13" x14ac:dyDescent="0.25">
      <c r="A34" s="95" t="s">
        <v>120</v>
      </c>
      <c r="B34" s="88">
        <v>5014</v>
      </c>
      <c r="C34" s="88"/>
      <c r="D34" s="80">
        <v>1367</v>
      </c>
      <c r="E34" s="81"/>
      <c r="F34" s="81">
        <f t="shared" ref="F34:F40" si="7">SUM(B34:D34)</f>
        <v>6381</v>
      </c>
      <c r="G34" s="96"/>
      <c r="H34" s="96"/>
      <c r="I34" s="96"/>
      <c r="J34" s="85"/>
      <c r="K34" s="85"/>
      <c r="L34" s="85"/>
      <c r="M34" s="85"/>
    </row>
    <row r="35" spans="1:13" x14ac:dyDescent="0.25">
      <c r="A35" s="95" t="s">
        <v>121</v>
      </c>
      <c r="B35" s="81"/>
      <c r="C35" s="81"/>
      <c r="D35" s="81">
        <v>29</v>
      </c>
      <c r="E35" s="81"/>
      <c r="F35" s="81">
        <f t="shared" si="7"/>
        <v>29</v>
      </c>
      <c r="G35" s="96"/>
      <c r="H35" s="96"/>
      <c r="I35" s="96"/>
      <c r="J35" s="85"/>
      <c r="K35" s="85"/>
      <c r="L35" s="85"/>
      <c r="M35" s="85"/>
    </row>
    <row r="36" spans="1:13" x14ac:dyDescent="0.25">
      <c r="A36" s="95" t="s">
        <v>122</v>
      </c>
      <c r="B36" s="80">
        <v>51</v>
      </c>
      <c r="C36" s="91"/>
      <c r="D36" s="91"/>
      <c r="E36" s="92"/>
      <c r="F36" s="81">
        <f t="shared" si="7"/>
        <v>51</v>
      </c>
      <c r="G36" s="96"/>
      <c r="H36" s="96"/>
      <c r="I36" s="96"/>
      <c r="J36" s="85"/>
      <c r="K36" s="85"/>
      <c r="L36" s="85"/>
      <c r="M36" s="85"/>
    </row>
    <row r="37" spans="1:13" x14ac:dyDescent="0.25">
      <c r="A37" s="98" t="s">
        <v>123</v>
      </c>
      <c r="B37" s="88">
        <v>4108</v>
      </c>
      <c r="C37" s="99"/>
      <c r="D37" s="91">
        <v>1697</v>
      </c>
      <c r="E37" s="92"/>
      <c r="F37" s="81">
        <f t="shared" si="7"/>
        <v>5805</v>
      </c>
      <c r="G37" s="96"/>
      <c r="H37" s="96"/>
      <c r="I37" s="96"/>
      <c r="J37" s="85"/>
      <c r="K37" s="85"/>
      <c r="L37" s="85"/>
      <c r="M37" s="85"/>
    </row>
    <row r="38" spans="1:13" x14ac:dyDescent="0.25">
      <c r="A38" s="79" t="s">
        <v>124</v>
      </c>
      <c r="B38" s="80">
        <v>36</v>
      </c>
      <c r="C38" s="81"/>
      <c r="D38" s="81">
        <v>173</v>
      </c>
      <c r="E38" s="81"/>
      <c r="F38" s="81">
        <f t="shared" si="7"/>
        <v>209</v>
      </c>
      <c r="G38" s="97"/>
      <c r="H38" s="97"/>
      <c r="I38" s="97"/>
      <c r="J38" s="97"/>
      <c r="K38" s="97"/>
      <c r="L38" s="97"/>
      <c r="M38" s="85"/>
    </row>
    <row r="39" spans="1:13" x14ac:dyDescent="0.25">
      <c r="A39" s="79" t="s">
        <v>125</v>
      </c>
      <c r="B39" s="88">
        <v>5606</v>
      </c>
      <c r="C39" s="99"/>
      <c r="D39" s="91">
        <v>2331</v>
      </c>
      <c r="E39" s="92"/>
      <c r="F39" s="81">
        <f t="shared" si="7"/>
        <v>7937</v>
      </c>
      <c r="G39" s="96"/>
      <c r="H39" s="97"/>
      <c r="I39" s="97"/>
      <c r="J39" s="85"/>
      <c r="K39" s="85"/>
      <c r="L39" s="85"/>
      <c r="M39" s="85"/>
    </row>
    <row r="40" spans="1:13" x14ac:dyDescent="0.25">
      <c r="A40" s="79" t="s">
        <v>126</v>
      </c>
      <c r="B40" s="88">
        <v>3245</v>
      </c>
      <c r="C40" s="99"/>
      <c r="D40" s="91">
        <v>4371</v>
      </c>
      <c r="E40" s="92"/>
      <c r="F40" s="81">
        <f t="shared" si="7"/>
        <v>7616</v>
      </c>
      <c r="G40" s="96"/>
      <c r="H40" s="96"/>
      <c r="I40" s="96"/>
      <c r="J40" s="85"/>
      <c r="K40" s="85"/>
      <c r="L40" s="85"/>
      <c r="M40" s="85"/>
    </row>
    <row r="41" spans="1:13" x14ac:dyDescent="0.25">
      <c r="A41" s="75" t="s">
        <v>127</v>
      </c>
      <c r="B41" s="76"/>
      <c r="C41" s="76"/>
      <c r="D41" s="76"/>
      <c r="E41" s="76"/>
      <c r="F41" s="76"/>
      <c r="G41" s="93">
        <f>G42</f>
        <v>0</v>
      </c>
      <c r="H41" s="93">
        <f t="shared" ref="H41:L41" si="8">H42</f>
        <v>0</v>
      </c>
      <c r="I41" s="93">
        <f t="shared" si="8"/>
        <v>0</v>
      </c>
      <c r="J41" s="93">
        <f t="shared" si="8"/>
        <v>0</v>
      </c>
      <c r="K41" s="93">
        <f t="shared" si="8"/>
        <v>0</v>
      </c>
      <c r="L41" s="93">
        <f t="shared" si="8"/>
        <v>0</v>
      </c>
      <c r="M41" s="93"/>
    </row>
    <row r="42" spans="1:13" x14ac:dyDescent="0.25">
      <c r="A42" s="95" t="s">
        <v>128</v>
      </c>
      <c r="B42" s="80">
        <v>2</v>
      </c>
      <c r="C42" s="80"/>
      <c r="D42" s="80">
        <v>58</v>
      </c>
      <c r="E42" s="81"/>
      <c r="F42" s="81">
        <f>SUM(B42:D42)</f>
        <v>60</v>
      </c>
      <c r="G42" s="96"/>
      <c r="H42" s="96"/>
      <c r="I42" s="96"/>
      <c r="J42" s="85"/>
      <c r="K42" s="85"/>
      <c r="L42" s="85"/>
      <c r="M42" s="85"/>
    </row>
    <row r="43" spans="1:13" ht="15.75" thickBot="1" x14ac:dyDescent="0.3">
      <c r="A43" s="98" t="s">
        <v>129</v>
      </c>
      <c r="B43" s="80">
        <v>2</v>
      </c>
      <c r="C43" s="92"/>
      <c r="D43" s="92">
        <v>1</v>
      </c>
      <c r="E43" s="92"/>
      <c r="F43" s="92">
        <f>SUM(B43:D43)</f>
        <v>3</v>
      </c>
      <c r="G43" s="96"/>
      <c r="H43" s="96"/>
      <c r="I43" s="96"/>
      <c r="J43" s="85"/>
      <c r="K43" s="85"/>
      <c r="L43" s="85"/>
      <c r="M43" s="85"/>
    </row>
    <row r="44" spans="1:13" ht="75.75" customHeight="1" thickBot="1" x14ac:dyDescent="0.35">
      <c r="A44" s="100" t="s">
        <v>130</v>
      </c>
      <c r="B44" s="101">
        <f>+B8+B22+B25+B31</f>
        <v>24274</v>
      </c>
      <c r="C44" s="101"/>
      <c r="D44" s="101">
        <f>+D8+D22+D25+D31</f>
        <v>28548</v>
      </c>
      <c r="E44" s="101"/>
      <c r="F44" s="101">
        <f>B44+D44</f>
        <v>52822</v>
      </c>
      <c r="G44" s="101">
        <f t="shared" ref="G44:L44" si="9">+G8+G22+G25+G31+G41</f>
        <v>0</v>
      </c>
      <c r="H44" s="101">
        <f t="shared" si="9"/>
        <v>0</v>
      </c>
      <c r="I44" s="101">
        <f t="shared" si="9"/>
        <v>977</v>
      </c>
      <c r="J44" s="101">
        <f t="shared" si="9"/>
        <v>0</v>
      </c>
      <c r="K44" s="101">
        <f t="shared" si="9"/>
        <v>0</v>
      </c>
      <c r="L44" s="101">
        <f t="shared" si="9"/>
        <v>0</v>
      </c>
      <c r="M44" s="101"/>
    </row>
    <row r="46" spans="1:13" x14ac:dyDescent="0.25">
      <c r="A46" t="s">
        <v>131</v>
      </c>
    </row>
    <row r="47" spans="1:13" x14ac:dyDescent="0.25">
      <c r="A47" s="102" t="s">
        <v>132</v>
      </c>
    </row>
    <row r="48" spans="1:13" x14ac:dyDescent="0.25">
      <c r="A48" t="s">
        <v>133</v>
      </c>
    </row>
    <row r="49" spans="1:1" x14ac:dyDescent="0.25">
      <c r="A49" t="s">
        <v>134</v>
      </c>
    </row>
    <row r="51" spans="1:1" x14ac:dyDescent="0.25">
      <c r="A51" s="20" t="s">
        <v>83</v>
      </c>
    </row>
  </sheetData>
  <mergeCells count="3">
    <mergeCell ref="A5:A7"/>
    <mergeCell ref="G6:I6"/>
    <mergeCell ref="J6:L6"/>
  </mergeCells>
  <conditionalFormatting sqref="D28:E28">
    <cfRule type="top10" dxfId="7" priority="7" rank="10"/>
  </conditionalFormatting>
  <conditionalFormatting sqref="D32:E34 D23:E23 D26:E27 D10:E12 D14:E14 D21:E21 D36:E37 D39:E40">
    <cfRule type="top10" dxfId="6" priority="8" rank="10"/>
  </conditionalFormatting>
  <conditionalFormatting sqref="B24:C24 B32:C35 B10:C10 B15:C15 B37:C37 B20:C21 B12:C13 B29:C29 B39:C40">
    <cfRule type="top10" dxfId="5" priority="6" rank="10"/>
  </conditionalFormatting>
  <conditionalFormatting sqref="D14:E14">
    <cfRule type="top10" dxfId="4" priority="5" rank="8"/>
  </conditionalFormatting>
  <conditionalFormatting sqref="D10:E14 D32:E34 D36:E37 D18:E18 D21:E21 D39:E40">
    <cfRule type="top10" dxfId="3" priority="4" rank="6"/>
  </conditionalFormatting>
  <conditionalFormatting sqref="D10:E14 D23:E23 D26:E28 D32:E34 D36:E37 D18:E18 D21:E21 D39:E40">
    <cfRule type="cellIs" dxfId="2" priority="3" operator="greaterThan">
      <formula>1000</formula>
    </cfRule>
  </conditionalFormatting>
  <conditionalFormatting sqref="B32:C35 B10:C10 B15:C15 B37:C37 B20:C21 B12:C13 B39:C40">
    <cfRule type="top10" dxfId="1" priority="1" rank="8"/>
    <cfRule type="top10" dxfId="0" priority="2" rank="10"/>
  </conditionalFormatting>
  <hyperlinks>
    <hyperlink ref="A51" r:id="rId1"/>
  </hyperlinks>
  <printOptions horizontalCentered="1" verticalCentered="1"/>
  <pageMargins left="0.25" right="0.25" top="0.25" bottom="0.25" header="0" footer="0.25"/>
  <pageSetup scale="79" fitToHeight="0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workbookViewId="0">
      <selection activeCell="M3" sqref="M3"/>
    </sheetView>
  </sheetViews>
  <sheetFormatPr defaultRowHeight="15" x14ac:dyDescent="0.25"/>
  <sheetData>
    <row r="2" spans="8:13" ht="18.75" x14ac:dyDescent="0.3">
      <c r="H2" s="103" t="s">
        <v>138</v>
      </c>
    </row>
    <row r="3" spans="8:13" x14ac:dyDescent="0.25">
      <c r="M3" t="s">
        <v>139</v>
      </c>
    </row>
    <row r="34" spans="2:2" x14ac:dyDescent="0.25">
      <c r="B34" t="s">
        <v>137</v>
      </c>
    </row>
    <row r="35" spans="2:2" x14ac:dyDescent="0.25">
      <c r="B35" t="s">
        <v>136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topLeftCell="A10" workbookViewId="0">
      <selection activeCell="H2" sqref="H2:P3"/>
    </sheetView>
  </sheetViews>
  <sheetFormatPr defaultRowHeight="15" x14ac:dyDescent="0.25"/>
  <sheetData>
    <row r="2" spans="8:13" ht="18.75" x14ac:dyDescent="0.3">
      <c r="H2" s="103" t="s">
        <v>138</v>
      </c>
    </row>
    <row r="3" spans="8:13" x14ac:dyDescent="0.25">
      <c r="M3" t="s">
        <v>139</v>
      </c>
    </row>
    <row r="34" spans="2:2" x14ac:dyDescent="0.25">
      <c r="B34" t="s">
        <v>137</v>
      </c>
    </row>
    <row r="35" spans="2:2" x14ac:dyDescent="0.25">
      <c r="B35" t="s">
        <v>136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4" workbookViewId="0">
      <selection activeCell="F67" sqref="F67"/>
    </sheetView>
  </sheetViews>
  <sheetFormatPr defaultRowHeight="15" x14ac:dyDescent="0.25"/>
  <cols>
    <col min="1" max="2" width="25.7109375" customWidth="1"/>
    <col min="3" max="3" width="15.7109375" customWidth="1"/>
    <col min="4" max="4" width="34.7109375" customWidth="1"/>
    <col min="5" max="8" width="15.7109375" customWidth="1"/>
  </cols>
  <sheetData>
    <row r="1" spans="1:8" s="5" customFormat="1" x14ac:dyDescent="0.25"/>
    <row r="2" spans="1:8" s="5" customFormat="1" ht="21" x14ac:dyDescent="0.35">
      <c r="C2" s="104" t="s">
        <v>140</v>
      </c>
      <c r="D2"/>
    </row>
    <row r="3" spans="1:8" s="5" customFormat="1" x14ac:dyDescent="0.25">
      <c r="C3" s="105" t="s">
        <v>139</v>
      </c>
      <c r="D3"/>
    </row>
    <row r="4" spans="1:8" ht="15.75" thickBot="1" x14ac:dyDescent="0.3"/>
    <row r="5" spans="1:8" ht="26.25" x14ac:dyDescent="0.25">
      <c r="A5" s="6" t="s">
        <v>73</v>
      </c>
      <c r="B5" s="7" t="s">
        <v>74</v>
      </c>
      <c r="C5" s="7" t="s">
        <v>75</v>
      </c>
      <c r="D5" s="7" t="s">
        <v>76</v>
      </c>
      <c r="E5" s="16" t="s">
        <v>79</v>
      </c>
      <c r="F5" s="17">
        <f>D6-H52</f>
        <v>11755</v>
      </c>
      <c r="G5" s="45"/>
      <c r="H5" s="45"/>
    </row>
    <row r="6" spans="1:8" x14ac:dyDescent="0.25">
      <c r="A6" s="9"/>
      <c r="B6" s="10">
        <v>16657</v>
      </c>
      <c r="C6" s="10">
        <v>14771</v>
      </c>
      <c r="D6" s="10">
        <v>15085</v>
      </c>
      <c r="E6" s="18"/>
      <c r="F6" s="19"/>
      <c r="G6" s="46"/>
      <c r="H6" s="46"/>
    </row>
    <row r="7" spans="1:8" ht="64.5" x14ac:dyDescent="0.25">
      <c r="A7" s="12" t="s">
        <v>77</v>
      </c>
      <c r="B7" s="13">
        <f>E52+F52</f>
        <v>400</v>
      </c>
      <c r="C7" s="14" t="s">
        <v>78</v>
      </c>
      <c r="D7" s="13">
        <f>G52</f>
        <v>2930</v>
      </c>
      <c r="E7" s="21"/>
      <c r="F7" s="22"/>
      <c r="G7" s="46"/>
      <c r="H7" s="46"/>
    </row>
    <row r="8" spans="1:8" x14ac:dyDescent="0.25">
      <c r="A8" s="21"/>
      <c r="B8" s="1"/>
      <c r="C8" s="1"/>
      <c r="D8" s="1"/>
      <c r="E8" s="21"/>
      <c r="F8" s="22"/>
      <c r="G8" s="46"/>
      <c r="H8" s="46"/>
    </row>
    <row r="9" spans="1:8" x14ac:dyDescent="0.25">
      <c r="A9" s="21"/>
      <c r="B9" s="1"/>
      <c r="C9" s="1"/>
      <c r="D9" s="1"/>
      <c r="E9" s="21"/>
      <c r="F9" s="22"/>
      <c r="G9" s="46"/>
      <c r="H9" s="46"/>
    </row>
    <row r="10" spans="1:8" x14ac:dyDescent="0.25">
      <c r="A10" s="21"/>
      <c r="B10" s="1"/>
      <c r="C10" s="1"/>
      <c r="D10" s="1"/>
      <c r="E10" s="115" t="s">
        <v>0</v>
      </c>
      <c r="F10" s="116"/>
      <c r="G10" s="46" t="s">
        <v>1</v>
      </c>
      <c r="H10" s="46" t="s">
        <v>2</v>
      </c>
    </row>
    <row r="11" spans="1:8" ht="26.25" x14ac:dyDescent="0.25">
      <c r="A11" s="21" t="s">
        <v>3</v>
      </c>
      <c r="B11" s="1" t="s">
        <v>4</v>
      </c>
      <c r="C11" s="1" t="s">
        <v>5</v>
      </c>
      <c r="D11" s="1" t="s">
        <v>6</v>
      </c>
      <c r="E11" s="21" t="s">
        <v>7</v>
      </c>
      <c r="F11" s="22" t="s">
        <v>8</v>
      </c>
      <c r="G11" s="46" t="s">
        <v>7</v>
      </c>
      <c r="H11" s="46"/>
    </row>
    <row r="12" spans="1:8" x14ac:dyDescent="0.25">
      <c r="A12" s="23" t="s">
        <v>22</v>
      </c>
      <c r="B12" s="2" t="s">
        <v>23</v>
      </c>
      <c r="C12" s="3" t="s">
        <v>24</v>
      </c>
      <c r="D12" s="3" t="s">
        <v>25</v>
      </c>
      <c r="E12" s="35"/>
      <c r="F12" s="36"/>
      <c r="G12" s="47">
        <v>252</v>
      </c>
      <c r="H12" s="47">
        <v>252</v>
      </c>
    </row>
    <row r="13" spans="1:8" x14ac:dyDescent="0.25">
      <c r="A13" s="25"/>
      <c r="B13" s="26" t="s">
        <v>26</v>
      </c>
      <c r="C13" s="26"/>
      <c r="D13" s="26"/>
      <c r="E13" s="39"/>
      <c r="F13" s="40"/>
      <c r="G13" s="49">
        <v>252</v>
      </c>
      <c r="H13" s="49">
        <v>252</v>
      </c>
    </row>
    <row r="14" spans="1:8" x14ac:dyDescent="0.25">
      <c r="A14" s="23"/>
      <c r="B14" s="2" t="s">
        <v>27</v>
      </c>
      <c r="C14" s="3" t="s">
        <v>11</v>
      </c>
      <c r="D14" s="3" t="s">
        <v>10</v>
      </c>
      <c r="E14" s="35"/>
      <c r="F14" s="36"/>
      <c r="G14" s="47">
        <v>69</v>
      </c>
      <c r="H14" s="47">
        <v>69</v>
      </c>
    </row>
    <row r="15" spans="1:8" x14ac:dyDescent="0.25">
      <c r="A15" s="25"/>
      <c r="B15" s="26"/>
      <c r="C15" s="27" t="s">
        <v>9</v>
      </c>
      <c r="D15" s="27" t="s">
        <v>28</v>
      </c>
      <c r="E15" s="37"/>
      <c r="F15" s="38"/>
      <c r="G15" s="48"/>
      <c r="H15" s="48"/>
    </row>
    <row r="16" spans="1:8" x14ac:dyDescent="0.25">
      <c r="A16" s="23"/>
      <c r="B16" s="2"/>
      <c r="C16" s="3" t="s">
        <v>12</v>
      </c>
      <c r="D16" s="3" t="s">
        <v>10</v>
      </c>
      <c r="E16" s="35"/>
      <c r="F16" s="36"/>
      <c r="G16" s="47">
        <v>38</v>
      </c>
      <c r="H16" s="47">
        <v>38</v>
      </c>
    </row>
    <row r="17" spans="1:8" x14ac:dyDescent="0.25">
      <c r="A17" s="25"/>
      <c r="B17" s="26"/>
      <c r="C17" s="27" t="s">
        <v>29</v>
      </c>
      <c r="D17" s="27" t="s">
        <v>25</v>
      </c>
      <c r="E17" s="37"/>
      <c r="F17" s="38"/>
      <c r="G17" s="48">
        <v>40</v>
      </c>
      <c r="H17" s="48">
        <v>40</v>
      </c>
    </row>
    <row r="18" spans="1:8" x14ac:dyDescent="0.25">
      <c r="A18" s="23"/>
      <c r="B18" s="2"/>
      <c r="C18" s="3" t="s">
        <v>17</v>
      </c>
      <c r="D18" s="3" t="s">
        <v>10</v>
      </c>
      <c r="E18" s="35"/>
      <c r="F18" s="36"/>
      <c r="G18" s="47">
        <v>53</v>
      </c>
      <c r="H18" s="47">
        <v>53</v>
      </c>
    </row>
    <row r="19" spans="1:8" x14ac:dyDescent="0.25">
      <c r="A19" s="25"/>
      <c r="B19" s="26"/>
      <c r="C19" s="27" t="s">
        <v>30</v>
      </c>
      <c r="D19" s="27" t="s">
        <v>10</v>
      </c>
      <c r="E19" s="37"/>
      <c r="F19" s="38"/>
      <c r="G19" s="48">
        <v>200</v>
      </c>
      <c r="H19" s="48">
        <v>200</v>
      </c>
    </row>
    <row r="20" spans="1:8" x14ac:dyDescent="0.25">
      <c r="A20" s="23"/>
      <c r="B20" s="2"/>
      <c r="C20" s="3" t="s">
        <v>31</v>
      </c>
      <c r="D20" s="3" t="s">
        <v>10</v>
      </c>
      <c r="E20" s="35"/>
      <c r="F20" s="36"/>
      <c r="G20" s="47">
        <v>101</v>
      </c>
      <c r="H20" s="47">
        <v>101</v>
      </c>
    </row>
    <row r="21" spans="1:8" x14ac:dyDescent="0.25">
      <c r="A21" s="25"/>
      <c r="B21" s="26" t="s">
        <v>32</v>
      </c>
      <c r="C21" s="26"/>
      <c r="D21" s="26"/>
      <c r="E21" s="39"/>
      <c r="F21" s="40"/>
      <c r="G21" s="49">
        <v>501</v>
      </c>
      <c r="H21" s="49">
        <v>501</v>
      </c>
    </row>
    <row r="22" spans="1:8" x14ac:dyDescent="0.25">
      <c r="A22" s="23"/>
      <c r="B22" s="2" t="s">
        <v>33</v>
      </c>
      <c r="C22" s="3" t="s">
        <v>11</v>
      </c>
      <c r="D22" s="3" t="s">
        <v>10</v>
      </c>
      <c r="E22" s="35"/>
      <c r="F22" s="36"/>
      <c r="G22" s="47">
        <v>44</v>
      </c>
      <c r="H22" s="47">
        <v>44</v>
      </c>
    </row>
    <row r="23" spans="1:8" x14ac:dyDescent="0.25">
      <c r="A23" s="25"/>
      <c r="B23" s="26"/>
      <c r="C23" s="27" t="s">
        <v>14</v>
      </c>
      <c r="D23" s="27" t="s">
        <v>10</v>
      </c>
      <c r="E23" s="37"/>
      <c r="F23" s="38">
        <v>16</v>
      </c>
      <c r="G23" s="48">
        <v>47</v>
      </c>
      <c r="H23" s="48">
        <v>63</v>
      </c>
    </row>
    <row r="24" spans="1:8" x14ac:dyDescent="0.25">
      <c r="A24" s="23"/>
      <c r="B24" s="2"/>
      <c r="C24" s="3" t="s">
        <v>19</v>
      </c>
      <c r="D24" s="3" t="s">
        <v>10</v>
      </c>
      <c r="E24" s="35"/>
      <c r="F24" s="36">
        <v>17</v>
      </c>
      <c r="G24" s="47">
        <v>38</v>
      </c>
      <c r="H24" s="47">
        <v>55</v>
      </c>
    </row>
    <row r="25" spans="1:8" x14ac:dyDescent="0.25">
      <c r="A25" s="25"/>
      <c r="B25" s="26"/>
      <c r="C25" s="27" t="s">
        <v>9</v>
      </c>
      <c r="D25" s="27" t="s">
        <v>28</v>
      </c>
      <c r="E25" s="37"/>
      <c r="F25" s="38"/>
      <c r="G25" s="48"/>
      <c r="H25" s="48"/>
    </row>
    <row r="26" spans="1:8" x14ac:dyDescent="0.25">
      <c r="A26" s="23"/>
      <c r="B26" s="2"/>
      <c r="C26" s="3" t="s">
        <v>18</v>
      </c>
      <c r="D26" s="3" t="s">
        <v>10</v>
      </c>
      <c r="E26" s="35"/>
      <c r="F26" s="36"/>
      <c r="G26" s="47">
        <v>81</v>
      </c>
      <c r="H26" s="47">
        <v>81</v>
      </c>
    </row>
    <row r="27" spans="1:8" x14ac:dyDescent="0.25">
      <c r="A27" s="25"/>
      <c r="B27" s="26"/>
      <c r="C27" s="27" t="s">
        <v>34</v>
      </c>
      <c r="D27" s="27" t="s">
        <v>10</v>
      </c>
      <c r="E27" s="37"/>
      <c r="F27" s="38"/>
      <c r="G27" s="48">
        <v>38</v>
      </c>
      <c r="H27" s="48">
        <v>38</v>
      </c>
    </row>
    <row r="28" spans="1:8" x14ac:dyDescent="0.25">
      <c r="A28" s="23"/>
      <c r="B28" s="2"/>
      <c r="C28" s="3" t="s">
        <v>15</v>
      </c>
      <c r="D28" s="3" t="s">
        <v>10</v>
      </c>
      <c r="E28" s="35"/>
      <c r="F28" s="36"/>
      <c r="G28" s="47">
        <v>38</v>
      </c>
      <c r="H28" s="47">
        <v>38</v>
      </c>
    </row>
    <row r="29" spans="1:8" x14ac:dyDescent="0.25">
      <c r="A29" s="25"/>
      <c r="B29" s="26"/>
      <c r="C29" s="27" t="s">
        <v>35</v>
      </c>
      <c r="D29" s="27" t="s">
        <v>10</v>
      </c>
      <c r="E29" s="37"/>
      <c r="F29" s="38"/>
      <c r="G29" s="48">
        <v>38</v>
      </c>
      <c r="H29" s="48">
        <v>38</v>
      </c>
    </row>
    <row r="30" spans="1:8" x14ac:dyDescent="0.25">
      <c r="A30" s="23"/>
      <c r="B30" s="2"/>
      <c r="C30" s="3" t="s">
        <v>36</v>
      </c>
      <c r="D30" s="3" t="s">
        <v>10</v>
      </c>
      <c r="E30" s="35"/>
      <c r="F30" s="36"/>
      <c r="G30" s="47">
        <v>38</v>
      </c>
      <c r="H30" s="47">
        <v>38</v>
      </c>
    </row>
    <row r="31" spans="1:8" x14ac:dyDescent="0.25">
      <c r="A31" s="25"/>
      <c r="B31" s="26"/>
      <c r="C31" s="27" t="s">
        <v>37</v>
      </c>
      <c r="D31" s="27" t="s">
        <v>10</v>
      </c>
      <c r="E31" s="37"/>
      <c r="F31" s="38"/>
      <c r="G31" s="48">
        <v>38</v>
      </c>
      <c r="H31" s="48">
        <v>38</v>
      </c>
    </row>
    <row r="32" spans="1:8" x14ac:dyDescent="0.25">
      <c r="A32" s="23"/>
      <c r="B32" s="2"/>
      <c r="C32" s="3" t="s">
        <v>38</v>
      </c>
      <c r="D32" s="3" t="s">
        <v>10</v>
      </c>
      <c r="E32" s="35"/>
      <c r="F32" s="36"/>
      <c r="G32" s="47">
        <v>38</v>
      </c>
      <c r="H32" s="47">
        <v>38</v>
      </c>
    </row>
    <row r="33" spans="1:8" x14ac:dyDescent="0.25">
      <c r="A33" s="25"/>
      <c r="B33" s="26"/>
      <c r="C33" s="27" t="s">
        <v>39</v>
      </c>
      <c r="D33" s="27" t="s">
        <v>10</v>
      </c>
      <c r="E33" s="37"/>
      <c r="F33" s="38"/>
      <c r="G33" s="48">
        <v>38</v>
      </c>
      <c r="H33" s="48">
        <v>38</v>
      </c>
    </row>
    <row r="34" spans="1:8" x14ac:dyDescent="0.25">
      <c r="A34" s="23"/>
      <c r="B34" s="2"/>
      <c r="C34" s="3" t="s">
        <v>40</v>
      </c>
      <c r="D34" s="3" t="s">
        <v>10</v>
      </c>
      <c r="E34" s="35"/>
      <c r="F34" s="36"/>
      <c r="G34" s="47">
        <v>141</v>
      </c>
      <c r="H34" s="47">
        <v>141</v>
      </c>
    </row>
    <row r="35" spans="1:8" x14ac:dyDescent="0.25">
      <c r="A35" s="25"/>
      <c r="B35" s="26"/>
      <c r="C35" s="27" t="s">
        <v>41</v>
      </c>
      <c r="D35" s="27" t="s">
        <v>10</v>
      </c>
      <c r="E35" s="37"/>
      <c r="F35" s="38"/>
      <c r="G35" s="48">
        <v>165</v>
      </c>
      <c r="H35" s="48">
        <v>165</v>
      </c>
    </row>
    <row r="36" spans="1:8" x14ac:dyDescent="0.25">
      <c r="A36" s="23"/>
      <c r="B36" s="2"/>
      <c r="C36" s="3" t="s">
        <v>21</v>
      </c>
      <c r="D36" s="3" t="s">
        <v>10</v>
      </c>
      <c r="E36" s="35"/>
      <c r="F36" s="36">
        <v>17</v>
      </c>
      <c r="G36" s="47">
        <v>39</v>
      </c>
      <c r="H36" s="47">
        <v>56</v>
      </c>
    </row>
    <row r="37" spans="1:8" x14ac:dyDescent="0.25">
      <c r="A37" s="25"/>
      <c r="B37" s="26"/>
      <c r="C37" s="27" t="s">
        <v>42</v>
      </c>
      <c r="D37" s="27" t="s">
        <v>10</v>
      </c>
      <c r="E37" s="37"/>
      <c r="F37" s="38"/>
      <c r="G37" s="48">
        <v>38</v>
      </c>
      <c r="H37" s="48">
        <v>38</v>
      </c>
    </row>
    <row r="38" spans="1:8" x14ac:dyDescent="0.25">
      <c r="A38" s="23"/>
      <c r="B38" s="2"/>
      <c r="C38" s="3" t="s">
        <v>43</v>
      </c>
      <c r="D38" s="3" t="s">
        <v>10</v>
      </c>
      <c r="E38" s="35"/>
      <c r="F38" s="36"/>
      <c r="G38" s="47">
        <v>38</v>
      </c>
      <c r="H38" s="47">
        <v>38</v>
      </c>
    </row>
    <row r="39" spans="1:8" x14ac:dyDescent="0.25">
      <c r="A39" s="25"/>
      <c r="B39" s="26" t="s">
        <v>44</v>
      </c>
      <c r="C39" s="26"/>
      <c r="D39" s="26"/>
      <c r="E39" s="39"/>
      <c r="F39" s="40">
        <v>50</v>
      </c>
      <c r="G39" s="49">
        <v>897</v>
      </c>
      <c r="H39" s="49">
        <v>947</v>
      </c>
    </row>
    <row r="40" spans="1:8" x14ac:dyDescent="0.25">
      <c r="A40" s="23"/>
      <c r="B40" s="2" t="s">
        <v>45</v>
      </c>
      <c r="C40" s="3" t="s">
        <v>9</v>
      </c>
      <c r="D40" s="3" t="s">
        <v>28</v>
      </c>
      <c r="E40" s="35"/>
      <c r="F40" s="36"/>
      <c r="G40" s="47"/>
      <c r="H40" s="47"/>
    </row>
    <row r="41" spans="1:8" x14ac:dyDescent="0.25">
      <c r="A41" s="25"/>
      <c r="B41" s="26"/>
      <c r="C41" s="27" t="s">
        <v>20</v>
      </c>
      <c r="D41" s="27" t="s">
        <v>10</v>
      </c>
      <c r="E41" s="37"/>
      <c r="F41" s="38">
        <v>5</v>
      </c>
      <c r="G41" s="48"/>
      <c r="H41" s="48">
        <v>5</v>
      </c>
    </row>
    <row r="42" spans="1:8" x14ac:dyDescent="0.25">
      <c r="A42" s="23"/>
      <c r="B42" s="2"/>
      <c r="C42" s="3" t="s">
        <v>46</v>
      </c>
      <c r="D42" s="3" t="s">
        <v>10</v>
      </c>
      <c r="E42" s="35"/>
      <c r="F42" s="36">
        <v>10</v>
      </c>
      <c r="G42" s="47">
        <v>154</v>
      </c>
      <c r="H42" s="47">
        <v>164</v>
      </c>
    </row>
    <row r="43" spans="1:8" x14ac:dyDescent="0.25">
      <c r="A43" s="25"/>
      <c r="B43" s="26"/>
      <c r="C43" s="27" t="s">
        <v>47</v>
      </c>
      <c r="D43" s="27" t="s">
        <v>10</v>
      </c>
      <c r="E43" s="37"/>
      <c r="F43" s="38">
        <v>10</v>
      </c>
      <c r="G43" s="48">
        <v>575</v>
      </c>
      <c r="H43" s="48">
        <v>585</v>
      </c>
    </row>
    <row r="44" spans="1:8" x14ac:dyDescent="0.25">
      <c r="A44" s="23"/>
      <c r="B44" s="2"/>
      <c r="C44" s="3" t="s">
        <v>48</v>
      </c>
      <c r="D44" s="3" t="s">
        <v>10</v>
      </c>
      <c r="E44" s="35"/>
      <c r="F44" s="36">
        <v>10</v>
      </c>
      <c r="G44" s="47">
        <v>238</v>
      </c>
      <c r="H44" s="47">
        <v>248</v>
      </c>
    </row>
    <row r="45" spans="1:8" x14ac:dyDescent="0.25">
      <c r="A45" s="25"/>
      <c r="B45" s="26"/>
      <c r="C45" s="27" t="s">
        <v>49</v>
      </c>
      <c r="D45" s="27" t="s">
        <v>10</v>
      </c>
      <c r="E45" s="37"/>
      <c r="F45" s="38">
        <v>10</v>
      </c>
      <c r="G45" s="48">
        <v>78</v>
      </c>
      <c r="H45" s="48">
        <v>88</v>
      </c>
    </row>
    <row r="46" spans="1:8" x14ac:dyDescent="0.25">
      <c r="A46" s="23"/>
      <c r="B46" s="2"/>
      <c r="C46" s="3" t="s">
        <v>50</v>
      </c>
      <c r="D46" s="3" t="s">
        <v>10</v>
      </c>
      <c r="E46" s="35"/>
      <c r="F46" s="36"/>
      <c r="G46" s="47">
        <v>124</v>
      </c>
      <c r="H46" s="47">
        <v>124</v>
      </c>
    </row>
    <row r="47" spans="1:8" x14ac:dyDescent="0.25">
      <c r="A47" s="25"/>
      <c r="B47" s="26"/>
      <c r="C47" s="27" t="s">
        <v>51</v>
      </c>
      <c r="D47" s="27" t="s">
        <v>10</v>
      </c>
      <c r="E47" s="37"/>
      <c r="F47" s="38">
        <v>5</v>
      </c>
      <c r="G47" s="48">
        <v>111</v>
      </c>
      <c r="H47" s="48">
        <v>116</v>
      </c>
    </row>
    <row r="48" spans="1:8" x14ac:dyDescent="0.25">
      <c r="A48" s="23"/>
      <c r="B48" s="2" t="s">
        <v>52</v>
      </c>
      <c r="C48" s="2"/>
      <c r="D48" s="2"/>
      <c r="E48" s="55"/>
      <c r="F48" s="56">
        <v>50</v>
      </c>
      <c r="G48" s="59">
        <v>1280</v>
      </c>
      <c r="H48" s="59">
        <v>1330</v>
      </c>
    </row>
    <row r="49" spans="1:8" x14ac:dyDescent="0.25">
      <c r="A49" s="25"/>
      <c r="B49" s="26" t="s">
        <v>9</v>
      </c>
      <c r="C49" s="27" t="s">
        <v>9</v>
      </c>
      <c r="D49" s="27" t="s">
        <v>28</v>
      </c>
      <c r="E49" s="37">
        <v>300</v>
      </c>
      <c r="F49" s="38"/>
      <c r="G49" s="48"/>
      <c r="H49" s="48">
        <v>300</v>
      </c>
    </row>
    <row r="50" spans="1:8" x14ac:dyDescent="0.25">
      <c r="A50" s="23"/>
      <c r="B50" s="2" t="s">
        <v>53</v>
      </c>
      <c r="C50" s="2"/>
      <c r="D50" s="2"/>
      <c r="E50" s="55">
        <v>300</v>
      </c>
      <c r="F50" s="56"/>
      <c r="G50" s="59"/>
      <c r="H50" s="59">
        <v>300</v>
      </c>
    </row>
    <row r="51" spans="1:8" ht="15.75" thickBot="1" x14ac:dyDescent="0.3">
      <c r="A51" s="53" t="s">
        <v>54</v>
      </c>
      <c r="B51" s="54"/>
      <c r="C51" s="54"/>
      <c r="D51" s="54"/>
      <c r="E51" s="57">
        <v>300</v>
      </c>
      <c r="F51" s="58">
        <v>100</v>
      </c>
      <c r="G51" s="60">
        <v>2930</v>
      </c>
      <c r="H51" s="60">
        <v>3330</v>
      </c>
    </row>
    <row r="52" spans="1:8" ht="15.75" thickBot="1" x14ac:dyDescent="0.3">
      <c r="A52" s="52" t="s">
        <v>2</v>
      </c>
      <c r="B52" s="52"/>
      <c r="C52" s="52"/>
      <c r="D52" s="52"/>
      <c r="E52" s="43">
        <v>300</v>
      </c>
      <c r="F52" s="44">
        <v>100</v>
      </c>
      <c r="G52" s="51">
        <v>2930</v>
      </c>
      <c r="H52" s="51">
        <v>3330</v>
      </c>
    </row>
    <row r="54" spans="1:8" x14ac:dyDescent="0.25">
      <c r="A54" t="s">
        <v>84</v>
      </c>
    </row>
    <row r="55" spans="1:8" x14ac:dyDescent="0.25">
      <c r="A55" t="s">
        <v>80</v>
      </c>
    </row>
    <row r="56" spans="1:8" x14ac:dyDescent="0.25">
      <c r="A56" t="s">
        <v>135</v>
      </c>
    </row>
    <row r="57" spans="1:8" x14ac:dyDescent="0.25">
      <c r="A57" t="s">
        <v>81</v>
      </c>
    </row>
    <row r="58" spans="1:8" x14ac:dyDescent="0.25">
      <c r="A58" t="s">
        <v>82</v>
      </c>
    </row>
    <row r="60" spans="1:8" x14ac:dyDescent="0.25">
      <c r="A60" s="20" t="s">
        <v>83</v>
      </c>
    </row>
  </sheetData>
  <mergeCells count="1">
    <mergeCell ref="E10:F10"/>
  </mergeCells>
  <hyperlinks>
    <hyperlink ref="A60" r:id="rId1"/>
  </hyperlinks>
  <printOptions horizontalCentered="1" verticalCentered="1"/>
  <pageMargins left="0.25" right="0.25" top="0.25" bottom="0.25" header="0" footer="0"/>
  <pageSetup paperSize="9" scale="85" orientation="landscape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opLeftCell="A13" workbookViewId="0">
      <selection activeCell="E39" sqref="E39"/>
    </sheetView>
  </sheetViews>
  <sheetFormatPr defaultRowHeight="15" x14ac:dyDescent="0.25"/>
  <cols>
    <col min="1" max="2" width="25.7109375" customWidth="1"/>
    <col min="3" max="3" width="15.7109375" customWidth="1"/>
    <col min="4" max="4" width="35.85546875" customWidth="1"/>
    <col min="5" max="8" width="15.7109375" customWidth="1"/>
  </cols>
  <sheetData>
    <row r="2" spans="1:8" ht="21" x14ac:dyDescent="0.35">
      <c r="C2" s="104" t="s">
        <v>141</v>
      </c>
    </row>
    <row r="3" spans="1:8" x14ac:dyDescent="0.25">
      <c r="C3" s="105" t="s">
        <v>139</v>
      </c>
    </row>
    <row r="4" spans="1:8" ht="15.75" thickBot="1" x14ac:dyDescent="0.3"/>
    <row r="5" spans="1:8" ht="26.25" x14ac:dyDescent="0.25">
      <c r="A5" s="6" t="s">
        <v>73</v>
      </c>
      <c r="B5" s="7" t="s">
        <v>74</v>
      </c>
      <c r="C5" s="7" t="s">
        <v>75</v>
      </c>
      <c r="D5" s="8" t="s">
        <v>76</v>
      </c>
      <c r="E5" s="16" t="s">
        <v>79</v>
      </c>
      <c r="F5" s="17">
        <f>D6-H31</f>
        <v>13839</v>
      </c>
      <c r="G5" s="45"/>
      <c r="H5" s="45"/>
    </row>
    <row r="6" spans="1:8" x14ac:dyDescent="0.25">
      <c r="A6" s="9"/>
      <c r="B6" s="10">
        <v>4520</v>
      </c>
      <c r="C6" s="10">
        <v>9658</v>
      </c>
      <c r="D6" s="11">
        <v>15085</v>
      </c>
      <c r="E6" s="18"/>
      <c r="F6" s="19"/>
      <c r="G6" s="46"/>
      <c r="H6" s="46"/>
    </row>
    <row r="7" spans="1:8" ht="64.5" x14ac:dyDescent="0.25">
      <c r="A7" s="12" t="s">
        <v>77</v>
      </c>
      <c r="B7" s="13">
        <f>E31+F31</f>
        <v>50</v>
      </c>
      <c r="C7" s="14" t="s">
        <v>78</v>
      </c>
      <c r="D7" s="15">
        <f>G31</f>
        <v>1196</v>
      </c>
      <c r="E7" s="21"/>
      <c r="F7" s="22"/>
      <c r="G7" s="46"/>
      <c r="H7" s="46"/>
    </row>
    <row r="8" spans="1:8" x14ac:dyDescent="0.25">
      <c r="A8" s="21"/>
      <c r="B8" s="1"/>
      <c r="C8" s="1"/>
      <c r="D8" s="22"/>
      <c r="E8" s="21"/>
      <c r="F8" s="22"/>
      <c r="G8" s="46"/>
      <c r="H8" s="46"/>
    </row>
    <row r="9" spans="1:8" x14ac:dyDescent="0.25">
      <c r="A9" s="21"/>
      <c r="B9" s="1"/>
      <c r="C9" s="1"/>
      <c r="D9" s="22"/>
      <c r="E9" s="21"/>
      <c r="F9" s="22"/>
      <c r="G9" s="46"/>
      <c r="H9" s="46"/>
    </row>
    <row r="10" spans="1:8" x14ac:dyDescent="0.25">
      <c r="A10" s="21"/>
      <c r="B10" s="1"/>
      <c r="C10" s="1"/>
      <c r="D10" s="22"/>
      <c r="E10" s="115" t="s">
        <v>0</v>
      </c>
      <c r="F10" s="116"/>
      <c r="G10" s="46" t="s">
        <v>1</v>
      </c>
      <c r="H10" s="46" t="s">
        <v>2</v>
      </c>
    </row>
    <row r="11" spans="1:8" ht="26.25" x14ac:dyDescent="0.25">
      <c r="A11" s="21" t="s">
        <v>3</v>
      </c>
      <c r="B11" s="1" t="s">
        <v>4</v>
      </c>
      <c r="C11" s="1" t="s">
        <v>5</v>
      </c>
      <c r="D11" s="22" t="s">
        <v>6</v>
      </c>
      <c r="E11" s="21" t="s">
        <v>7</v>
      </c>
      <c r="F11" s="22" t="s">
        <v>8</v>
      </c>
      <c r="G11" s="46" t="s">
        <v>7</v>
      </c>
      <c r="H11" s="46"/>
    </row>
    <row r="12" spans="1:8" x14ac:dyDescent="0.25">
      <c r="A12" s="23" t="s">
        <v>55</v>
      </c>
      <c r="B12" s="2" t="s">
        <v>56</v>
      </c>
      <c r="C12" s="3" t="s">
        <v>11</v>
      </c>
      <c r="D12" s="24" t="s">
        <v>10</v>
      </c>
      <c r="E12" s="35"/>
      <c r="F12" s="36">
        <v>20</v>
      </c>
      <c r="G12" s="47"/>
      <c r="H12" s="47">
        <v>20</v>
      </c>
    </row>
    <row r="13" spans="1:8" x14ac:dyDescent="0.25">
      <c r="A13" s="25"/>
      <c r="B13" s="26"/>
      <c r="C13" s="27" t="s">
        <v>19</v>
      </c>
      <c r="D13" s="28" t="s">
        <v>10</v>
      </c>
      <c r="E13" s="37"/>
      <c r="F13" s="38"/>
      <c r="G13" s="48">
        <v>150</v>
      </c>
      <c r="H13" s="48">
        <v>150</v>
      </c>
    </row>
    <row r="14" spans="1:8" x14ac:dyDescent="0.25">
      <c r="A14" s="23"/>
      <c r="B14" s="2"/>
      <c r="C14" s="3" t="s">
        <v>16</v>
      </c>
      <c r="D14" s="24" t="s">
        <v>10</v>
      </c>
      <c r="E14" s="35"/>
      <c r="F14" s="36">
        <v>10</v>
      </c>
      <c r="G14" s="47"/>
      <c r="H14" s="47">
        <v>10</v>
      </c>
    </row>
    <row r="15" spans="1:8" x14ac:dyDescent="0.25">
      <c r="A15" s="25"/>
      <c r="B15" s="26"/>
      <c r="C15" s="27" t="s">
        <v>57</v>
      </c>
      <c r="D15" s="28" t="s">
        <v>13</v>
      </c>
      <c r="E15" s="37"/>
      <c r="F15" s="38"/>
      <c r="G15" s="48">
        <v>140</v>
      </c>
      <c r="H15" s="48">
        <v>140</v>
      </c>
    </row>
    <row r="16" spans="1:8" ht="26.25" x14ac:dyDescent="0.25">
      <c r="A16" s="23"/>
      <c r="B16" s="2"/>
      <c r="C16" s="3" t="s">
        <v>58</v>
      </c>
      <c r="D16" s="24" t="s">
        <v>10</v>
      </c>
      <c r="E16" s="35"/>
      <c r="F16" s="36"/>
      <c r="G16" s="47">
        <v>40</v>
      </c>
      <c r="H16" s="47">
        <v>40</v>
      </c>
    </row>
    <row r="17" spans="1:8" x14ac:dyDescent="0.25">
      <c r="A17" s="25"/>
      <c r="B17" s="26"/>
      <c r="C17" s="27" t="s">
        <v>59</v>
      </c>
      <c r="D17" s="28" t="s">
        <v>10</v>
      </c>
      <c r="E17" s="37"/>
      <c r="F17" s="38"/>
      <c r="G17" s="48">
        <v>40</v>
      </c>
      <c r="H17" s="48">
        <v>40</v>
      </c>
    </row>
    <row r="18" spans="1:8" x14ac:dyDescent="0.25">
      <c r="A18" s="23"/>
      <c r="B18" s="2"/>
      <c r="C18" s="3" t="s">
        <v>60</v>
      </c>
      <c r="D18" s="24" t="s">
        <v>10</v>
      </c>
      <c r="E18" s="35"/>
      <c r="F18" s="36"/>
      <c r="G18" s="47">
        <v>85</v>
      </c>
      <c r="H18" s="47">
        <v>85</v>
      </c>
    </row>
    <row r="19" spans="1:8" x14ac:dyDescent="0.25">
      <c r="A19" s="25"/>
      <c r="B19" s="26"/>
      <c r="C19" s="27" t="s">
        <v>61</v>
      </c>
      <c r="D19" s="28" t="s">
        <v>10</v>
      </c>
      <c r="E19" s="37"/>
      <c r="F19" s="38"/>
      <c r="G19" s="48">
        <v>46</v>
      </c>
      <c r="H19" s="48">
        <v>46</v>
      </c>
    </row>
    <row r="20" spans="1:8" x14ac:dyDescent="0.25">
      <c r="A20" s="23"/>
      <c r="B20" s="2"/>
      <c r="C20" s="3" t="s">
        <v>62</v>
      </c>
      <c r="D20" s="24" t="s">
        <v>10</v>
      </c>
      <c r="E20" s="35"/>
      <c r="F20" s="36"/>
      <c r="G20" s="47">
        <v>95</v>
      </c>
      <c r="H20" s="47">
        <v>95</v>
      </c>
    </row>
    <row r="21" spans="1:8" x14ac:dyDescent="0.25">
      <c r="A21" s="25"/>
      <c r="B21" s="26"/>
      <c r="C21" s="27" t="s">
        <v>63</v>
      </c>
      <c r="D21" s="28" t="s">
        <v>10</v>
      </c>
      <c r="E21" s="37"/>
      <c r="F21" s="38">
        <v>10</v>
      </c>
      <c r="G21" s="48"/>
      <c r="H21" s="48">
        <v>10</v>
      </c>
    </row>
    <row r="22" spans="1:8" x14ac:dyDescent="0.25">
      <c r="A22" s="23"/>
      <c r="B22" s="2"/>
      <c r="C22" s="3" t="s">
        <v>64</v>
      </c>
      <c r="D22" s="24" t="s">
        <v>10</v>
      </c>
      <c r="E22" s="35">
        <v>10</v>
      </c>
      <c r="F22" s="36"/>
      <c r="G22" s="47"/>
      <c r="H22" s="47">
        <v>10</v>
      </c>
    </row>
    <row r="23" spans="1:8" x14ac:dyDescent="0.25">
      <c r="A23" s="25"/>
      <c r="B23" s="26" t="s">
        <v>65</v>
      </c>
      <c r="C23" s="26"/>
      <c r="D23" s="29"/>
      <c r="E23" s="39">
        <v>10</v>
      </c>
      <c r="F23" s="40">
        <v>40</v>
      </c>
      <c r="G23" s="49">
        <v>596</v>
      </c>
      <c r="H23" s="49">
        <v>646</v>
      </c>
    </row>
    <row r="24" spans="1:8" x14ac:dyDescent="0.25">
      <c r="A24" s="23"/>
      <c r="B24" s="2" t="s">
        <v>66</v>
      </c>
      <c r="C24" s="3" t="s">
        <v>11</v>
      </c>
      <c r="D24" s="24" t="s">
        <v>10</v>
      </c>
      <c r="E24" s="35"/>
      <c r="F24" s="36"/>
      <c r="G24" s="47">
        <v>139</v>
      </c>
      <c r="H24" s="47">
        <v>139</v>
      </c>
    </row>
    <row r="25" spans="1:8" x14ac:dyDescent="0.25">
      <c r="A25" s="25"/>
      <c r="B25" s="26"/>
      <c r="C25" s="27" t="s">
        <v>67</v>
      </c>
      <c r="D25" s="28" t="s">
        <v>10</v>
      </c>
      <c r="E25" s="37"/>
      <c r="F25" s="38"/>
      <c r="G25" s="48">
        <v>91</v>
      </c>
      <c r="H25" s="48">
        <v>91</v>
      </c>
    </row>
    <row r="26" spans="1:8" x14ac:dyDescent="0.25">
      <c r="A26" s="23"/>
      <c r="B26" s="2"/>
      <c r="C26" s="3" t="s">
        <v>68</v>
      </c>
      <c r="D26" s="24" t="s">
        <v>10</v>
      </c>
      <c r="E26" s="35"/>
      <c r="F26" s="36"/>
      <c r="G26" s="47">
        <v>70</v>
      </c>
      <c r="H26" s="47">
        <v>70</v>
      </c>
    </row>
    <row r="27" spans="1:8" x14ac:dyDescent="0.25">
      <c r="A27" s="25"/>
      <c r="B27" s="26" t="s">
        <v>69</v>
      </c>
      <c r="C27" s="26"/>
      <c r="D27" s="29"/>
      <c r="E27" s="39"/>
      <c r="F27" s="40"/>
      <c r="G27" s="49">
        <v>300</v>
      </c>
      <c r="H27" s="49">
        <v>300</v>
      </c>
    </row>
    <row r="28" spans="1:8" x14ac:dyDescent="0.25">
      <c r="A28" s="23"/>
      <c r="B28" s="2" t="s">
        <v>70</v>
      </c>
      <c r="C28" s="3" t="s">
        <v>11</v>
      </c>
      <c r="D28" s="24" t="s">
        <v>10</v>
      </c>
      <c r="E28" s="35"/>
      <c r="F28" s="36"/>
      <c r="G28" s="47">
        <v>300</v>
      </c>
      <c r="H28" s="47">
        <v>300</v>
      </c>
    </row>
    <row r="29" spans="1:8" x14ac:dyDescent="0.25">
      <c r="A29" s="25"/>
      <c r="B29" s="26" t="s">
        <v>71</v>
      </c>
      <c r="C29" s="26"/>
      <c r="D29" s="29"/>
      <c r="E29" s="39"/>
      <c r="F29" s="40"/>
      <c r="G29" s="49">
        <v>300</v>
      </c>
      <c r="H29" s="49">
        <v>300</v>
      </c>
    </row>
    <row r="30" spans="1:8" x14ac:dyDescent="0.25">
      <c r="A30" s="30" t="s">
        <v>72</v>
      </c>
      <c r="B30" s="4"/>
      <c r="C30" s="4"/>
      <c r="D30" s="31"/>
      <c r="E30" s="41">
        <v>10</v>
      </c>
      <c r="F30" s="42">
        <v>40</v>
      </c>
      <c r="G30" s="50">
        <v>1196</v>
      </c>
      <c r="H30" s="50">
        <v>1246</v>
      </c>
    </row>
    <row r="31" spans="1:8" ht="15.75" thickBot="1" x14ac:dyDescent="0.3">
      <c r="A31" s="32" t="s">
        <v>2</v>
      </c>
      <c r="B31" s="33"/>
      <c r="C31" s="33"/>
      <c r="D31" s="34"/>
      <c r="E31" s="43">
        <v>10</v>
      </c>
      <c r="F31" s="44">
        <v>40</v>
      </c>
      <c r="G31" s="51">
        <v>1196</v>
      </c>
      <c r="H31" s="51">
        <v>1246</v>
      </c>
    </row>
    <row r="32" spans="1:8" x14ac:dyDescent="0.25">
      <c r="A32" t="s">
        <v>84</v>
      </c>
    </row>
    <row r="33" spans="1:1" x14ac:dyDescent="0.25">
      <c r="A33" t="s">
        <v>80</v>
      </c>
    </row>
    <row r="34" spans="1:1" x14ac:dyDescent="0.25">
      <c r="A34" t="s">
        <v>135</v>
      </c>
    </row>
    <row r="35" spans="1:1" x14ac:dyDescent="0.25">
      <c r="A35" t="s">
        <v>81</v>
      </c>
    </row>
    <row r="36" spans="1:1" x14ac:dyDescent="0.25">
      <c r="A36" t="s">
        <v>82</v>
      </c>
    </row>
    <row r="38" spans="1:1" x14ac:dyDescent="0.25">
      <c r="A38" s="20" t="s">
        <v>83</v>
      </c>
    </row>
  </sheetData>
  <mergeCells count="1">
    <mergeCell ref="E10:F10"/>
  </mergeCells>
  <hyperlinks>
    <hyperlink ref="A38" r:id="rId1"/>
  </hyperlinks>
  <printOptions horizontalCentered="1" verticalCentered="1"/>
  <pageMargins left="0.25" right="0.25" top="0.25" bottom="0.25" header="0" footer="0"/>
  <pageSetup paperSize="9" scale="85" fitToHeight="0" orientation="landscape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class="ExternalClassE6BB83B022984995AE481FFFC788987A"&gt;&lt;p&gt;​​​Shelter Cluster Agency overview report Caraga Region 15 Feb 2013&lt;/p&gt;&lt;/div&gt;</Document_x0020_Description>
    <Websio_x0020_Document_x0020_Preview xmlns="96664bca-06c0-4657-b6f9-0a997f5ff9b9">/Asia/Philippines/TyphoonPablo2012/_layouts/WebsioPreviewField/preview.aspx?ID=12bf4e16-e54e-42da-a339-061497055760&amp;WebID=0b8725fa-6afa-497a-b20f-fb87a61c86f3&amp;SiteID=0e29c24b-3e6a-4c7c-8cc1-69b27805b55c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 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361</Value>
      <Value>15</Value>
      <Value>36</Value>
      <Value>11</Value>
      <Value>10</Value>
      <Value>78</Value>
      <Value>5</Value>
      <Value>49</Value>
      <Value>115</Value>
      <Value>118</Value>
      <Value>117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2013-02-15T00:00:00+00:00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IFRC/IOM</TermName>
          <TermId xmlns="http://schemas.microsoft.com/office/infopath/2007/PartnerControls">cc311e10-2585-44ca-8eab-0ed54e96a62c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D773FB01-D8D0-4D68-8CCA-FB6E38E6196A}"/>
</file>

<file path=customXml/itemProps2.xml><?xml version="1.0" encoding="utf-8"?>
<ds:datastoreItem xmlns:ds="http://schemas.openxmlformats.org/officeDocument/2006/customXml" ds:itemID="{9D0B18E4-5D56-489F-9233-07FBC735E3E4}"/>
</file>

<file path=customXml/itemProps3.xml><?xml version="1.0" encoding="utf-8"?>
<ds:datastoreItem xmlns:ds="http://schemas.openxmlformats.org/officeDocument/2006/customXml" ds:itemID="{EFBF3893-BF01-49C0-9BF5-44B9BF8FE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AgusanDelSurComp by Type</vt:lpstr>
      <vt:lpstr>SurigaoDelSurComp by Type</vt:lpstr>
      <vt:lpstr>Agusan Del Sur</vt:lpstr>
      <vt:lpstr>Surigao Del Sur</vt:lpstr>
      <vt:lpstr>'Agusan Del Sur'!Print_Titles</vt:lpstr>
      <vt:lpstr>'Surigao Del Sur'!Print_Titles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Shelter Cluster Agency overview report Caraga Region 13 02 15</dc:title>
  <dc:creator>FPIB 2215</dc:creator>
  <cp:keywords/>
  <cp:lastModifiedBy>THEINMINN</cp:lastModifiedBy>
  <cp:lastPrinted>2013-02-15T02:04:23Z</cp:lastPrinted>
  <dcterms:created xsi:type="dcterms:W3CDTF">2013-02-14T05:42:48Z</dcterms:created>
  <dcterms:modified xsi:type="dcterms:W3CDTF">2013-02-19T06:31:50Z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78;#Who, What, Where, When|fb67e90c-87df-4950-a197-6268f51e551d</vt:lpwstr>
  </property>
  <property fmtid="{D5CDD505-2E9C-101B-9397-08002B2CF9AE}" pid="11" name="NFI Guidance1">
    <vt:lpwstr/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>16;#Peri-Urban|df197954-a687-4fd4-b090-340c291f0d53;#19;#Rural|5400dbf1-cf20-4773-abf1-c8f7ccce637a;#49;#Urban|f95d968c-f509-433d-9d2f-3f9ba300a514</vt:lpwstr>
  </property>
  <property fmtid="{D5CDD505-2E9C-101B-9397-08002B2CF9AE}" pid="16" name="Degree Of Displacement">
    <vt:lpwstr>36;#Medium|6b2cc75e-07ed-40a7-8922-57b1887ff9f3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361;#IFRC/IOM|cc311e10-2585-44ca-8eab-0ed54e96a62c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118;#Windstorm|cdba76e3-1674-47bb-b967-aa23358effb5;#10;#Flood|071fd773-286a-4bf7-ba3e-769af5e0f9cb;#23;#Slide|2a99c5a5-9a13-42fb-a3f3-56033608559e</vt:lpwstr>
  </property>
</Properties>
</file>