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nhcr365-my.sharepoint.com/personal/lubranod_unhcr_org/Documents/Desktop/SNFI NATIONAL STRATEGY/TECHNICAL/"/>
    </mc:Choice>
  </mc:AlternateContent>
  <xr:revisionPtr revIDLastSave="662" documentId="14_{52A68ADE-A5FF-4D25-916D-D29C9621ACA8}" xr6:coauthVersionLast="47" xr6:coauthVersionMax="47" xr10:uidLastSave="{DE919FED-BE97-4E3F-9D40-088C65F87027}"/>
  <bookViews>
    <workbookView xWindow="-110" yWindow="-110" windowWidth="19420" windowHeight="10420" firstSheet="1" activeTab="1" xr2:uid="{00000000-000D-0000-FFFF-FFFF00000000}"/>
  </bookViews>
  <sheets>
    <sheet name="Revision and Comments" sheetId="1" state="hidden" r:id="rId1"/>
    <sheet name="Draft Overall Matrix" sheetId="4" r:id="rId2"/>
    <sheet name="choices" sheetId="2" state="hidden" r:id="rId3"/>
    <sheet name="Sheet1" sheetId="3" state="hidden" r:id="rId4"/>
  </sheets>
  <definedNames>
    <definedName name="_xlnm.Print_Area" localSheetId="1">'Draft Overall Matrix'!$A$6:$K$21</definedName>
    <definedName name="_xlnm.Print_Area" localSheetId="0">'Revision and Comments'!$A$1:$M$33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1" l="1"/>
  <c r="O34" i="1"/>
  <c r="Q34" i="1" s="1"/>
  <c r="O12" i="1"/>
  <c r="Q12" i="1" s="1"/>
  <c r="O4" i="1"/>
  <c r="Q4" i="1" s="1"/>
  <c r="I46" i="1"/>
  <c r="I48" i="1" s="1"/>
  <c r="K48" i="1" s="1"/>
  <c r="Q28" i="1"/>
  <c r="O50" i="1"/>
  <c r="P50" i="1" s="1"/>
  <c r="H53" i="1"/>
  <c r="I53" i="1" s="1"/>
  <c r="K53" i="1" s="1"/>
  <c r="O5" i="1"/>
  <c r="Q5" i="1" s="1"/>
  <c r="Q8" i="1"/>
  <c r="Q9" i="1"/>
  <c r="Q10" i="1"/>
  <c r="Q11" i="1"/>
  <c r="Q13" i="1"/>
  <c r="Q19" i="1"/>
  <c r="Q30" i="1"/>
  <c r="Q31" i="1"/>
  <c r="Q32" i="1"/>
  <c r="Q33" i="1"/>
  <c r="Q35" i="1"/>
  <c r="Q36" i="1" l="1"/>
  <c r="O48" i="1"/>
</calcChain>
</file>

<file path=xl/sharedStrings.xml><?xml version="1.0" encoding="utf-8"?>
<sst xmlns="http://schemas.openxmlformats.org/spreadsheetml/2006/main" count="367" uniqueCount="267">
  <si>
    <t xml:space="preserve">Response </t>
  </si>
  <si>
    <t>#</t>
  </si>
  <si>
    <t>Definition</t>
  </si>
  <si>
    <t>Cost</t>
  </si>
  <si>
    <t>Area of intervention</t>
  </si>
  <si>
    <t xml:space="preserve">Duration / implementation </t>
  </si>
  <si>
    <t>Collective Center winterization</t>
  </si>
  <si>
    <t>Accent on 5 oblast of the east.</t>
  </si>
  <si>
    <t>Collective Center Management</t>
  </si>
  <si>
    <t>300 to 400 light repair</t>
  </si>
  <si>
    <t>Acute Emergency repairs</t>
  </si>
  <si>
    <t>40 to 80 USD</t>
  </si>
  <si>
    <t>Half day / houses</t>
  </si>
  <si>
    <t>16 USD linen</t>
  </si>
  <si>
    <t>8 USD blanket</t>
  </si>
  <si>
    <t> Accent on 5 oblast of the east.</t>
  </si>
  <si>
    <t>Referral to HF</t>
  </si>
  <si>
    <t>HH/ind.</t>
  </si>
  <si>
    <t>Contingency Plastic sheeting</t>
  </si>
  <si>
    <t>Contingency stockpille bedding</t>
  </si>
  <si>
    <t>Contingency stockpille clothing</t>
  </si>
  <si>
    <t>Contingency NFI others (foldable beds, etc.)</t>
  </si>
  <si>
    <t xml:space="preserve"> 6 month minimum, 12 preferable.</t>
  </si>
  <si>
    <t>Donetsk ; Luhansk GCA (very limited); NGCA huge demand</t>
  </si>
  <si>
    <t>7 to 15 days/house</t>
  </si>
  <si>
    <t>3 to 5 days/house</t>
  </si>
  <si>
    <t>Reconstruction/permanent housing</t>
  </si>
  <si>
    <t>Partial reconstruction of one or several walls. Full Concrete ring beam and appropriated retrofitting for the structure. Partial Flooring (warm room). Partial Opening (warm room). Full Roofing. Partial Insulation. Basic sanitation &amp; heating system.</t>
  </si>
  <si>
    <t>30 to 45 days/house</t>
  </si>
  <si>
    <t>45 to 90 days / house</t>
  </si>
  <si>
    <t>7 to 10 days / house</t>
  </si>
  <si>
    <t>300 to 400 USD per indiv.</t>
  </si>
  <si>
    <t>Up to 600 USD per Indiv. if specialized</t>
  </si>
  <si>
    <t>24 USD</t>
  </si>
  <si>
    <t>80 USD</t>
  </si>
  <si>
    <t>4 warehouses, stocks minimum level of 5,000 Plastic sheet reccomended</t>
  </si>
  <si>
    <t>All oblasts except NGCA.</t>
  </si>
  <si>
    <t>All oblast except NGCA</t>
  </si>
  <si>
    <t xml:space="preserve">16 USD </t>
  </si>
  <si>
    <t>up to 800 USD   medium repair</t>
  </si>
  <si>
    <t>up to 4000 USD per HH (2 p.) an extra + 500 USD per extra person.</t>
  </si>
  <si>
    <t>8000 USD/HH  (2 p.house) + 1000 USD per extra person.</t>
  </si>
  <si>
    <t>Winterization or multipurpose cash grant</t>
  </si>
  <si>
    <t>100 USD / individual</t>
  </si>
  <si>
    <t>Solid fuel &amp; heater</t>
  </si>
  <si>
    <t>NFI (clothing set)</t>
  </si>
  <si>
    <t>NFI (bedding set)</t>
  </si>
  <si>
    <t>NFI (general)</t>
  </si>
  <si>
    <t>Seasonal activity (late summer, fall 2016) usually 10 to 45 days of works</t>
  </si>
  <si>
    <t>Seasonal activity, extension of winter 2015, winterization 2016</t>
  </si>
  <si>
    <t>Seasonal activity, extension of winter 2015(25%), winterization 2016 (75%)</t>
  </si>
  <si>
    <t>One-off for winter period / throughout year</t>
  </si>
  <si>
    <t>Activity</t>
  </si>
  <si>
    <t>Basic repairs might include: Water &amp; Sanitation; Electricity; Windows; basic refresh and roof repair; heating system.</t>
  </si>
  <si>
    <t xml:space="preserve">Roofing materials and glazing for house repair in order to avoid deterioration and to stabilize living conditions of IDPs/Returnees/ Affected population. </t>
  </si>
  <si>
    <t>Damaged villages along former contact lines</t>
  </si>
  <si>
    <t>Reconstruction on existing foundations of a NEW full structurally sound small house. Average 10 to 12 m2 per person (gross surface). Insulated. Basic furniture (bed). Heating system. Sanitation. Possibility of future extension highly appreciated.</t>
  </si>
  <si>
    <t>Winterization (insulation)</t>
  </si>
  <si>
    <t>Structural repairs ["heavy repairs"]</t>
  </si>
  <si>
    <t>Donetsk &amp; Luhansk  principally</t>
  </si>
  <si>
    <t>Injection of a one off, unconditional cash grant for preparing for winter (utilities + NFI + clothes) through bank transfer or vouchers.</t>
  </si>
  <si>
    <t>Securing adequate and to-standard shelter. As a response for potential eviction. Possibility to decommission Collective Centers. Cash activities matching rent and utilities indicators.</t>
  </si>
  <si>
    <t xml:space="preserve">Basic repair and NFI provision for Collective Center. </t>
  </si>
  <si>
    <t>Specialized C.C. accomodating IDPs popualtion with special needs (e.g. institutions, retirement home; orphanage; accommodation for PWD; etc.).</t>
  </si>
  <si>
    <t>Light and medium repairs</t>
  </si>
  <si>
    <t>Materials for basic house insulation  for the winter</t>
  </si>
  <si>
    <t>80 to 100 USD</t>
  </si>
  <si>
    <t>110 USD/ HH without heater       200 USD/HH fuel + heater</t>
  </si>
  <si>
    <t>Donetsk &amp; Luhansk principally, Damaged village along the contact line</t>
  </si>
  <si>
    <t> 80 to 100 USD /pers</t>
  </si>
  <si>
    <t>200 USD / HH</t>
  </si>
  <si>
    <t>Output indicator</t>
  </si>
  <si>
    <t>Target population group</t>
  </si>
  <si>
    <t># of households receiving cash grants</t>
  </si>
  <si>
    <t>Displaced population</t>
  </si>
  <si>
    <t># of households receiving cash grants for rental accommodation</t>
  </si>
  <si>
    <t># households living in unwinterized non-specialized Collective Centers in need of shelter assistance receiving shelter support</t>
  </si>
  <si>
    <t># households living in unwinterized specialized Collective Centers in need of shelter assistance receiving shelter support</t>
  </si>
  <si>
    <t>Diplaced population</t>
  </si>
  <si>
    <t>Number of affected households supported with shelter solutions (by type of solution)</t>
  </si>
  <si>
    <t>Returnees</t>
  </si>
  <si>
    <t>Number of shelters repaired (by type of solution)</t>
  </si>
  <si>
    <t>Non-displaced affected population</t>
  </si>
  <si>
    <t>+ IDPs</t>
  </si>
  <si>
    <t># HHs received solid fuel for winter
# HHs received individual heaters</t>
  </si>
  <si>
    <t>IDPs, returnees, non-displaced affectred population</t>
  </si>
  <si>
    <t># NFIs (clothing sets) distributed</t>
  </si>
  <si>
    <t># NFIs (bedding sets) distributed</t>
  </si>
  <si>
    <t># NFIs (general) distributed</t>
  </si>
  <si>
    <t>Activity matrix (Humanitarian Response Plan 2016)</t>
  </si>
  <si>
    <t>City up to 660 USD/year per HH</t>
  </si>
  <si>
    <t>Metropole up to 2040 USD/year per HH</t>
  </si>
  <si>
    <t>Rural up to 600 USD/year per HH</t>
  </si>
  <si>
    <t>Cash for rent or other shelter-linked monetized solutions</t>
  </si>
  <si>
    <t>Technical advise?</t>
  </si>
  <si>
    <t>Conditionality: other works are implemented in the community and repairs are complementing general activities as a last resort</t>
  </si>
  <si>
    <t>Essencial utilities networks repairs and connection</t>
  </si>
  <si>
    <t>100-250 USD per HH</t>
  </si>
  <si>
    <t>Feed back from partners per activity</t>
  </si>
  <si>
    <t>Comments on 2016  activity -cluster-</t>
  </si>
  <si>
    <t>very limited in 2016, only eraly recovery partners</t>
  </si>
  <si>
    <t>Lines for new activities proposed by partners</t>
  </si>
  <si>
    <t>Revision Tab for partners</t>
  </si>
  <si>
    <t>Cash for rent very limited in 2016</t>
  </si>
  <si>
    <t>Not relevant, to be discontinued</t>
  </si>
  <si>
    <t>Relevant, to be revised -see comments</t>
  </si>
  <si>
    <t>Fully relevant - to be kept as it is</t>
  </si>
  <si>
    <t>Action proposed -dropdown menu</t>
  </si>
  <si>
    <t>Only in cases where conflict restarts and for grey areas where active conflict still results in damaged houses. Plastic sheeting, wooden battens for quick repairs of openings and roofs</t>
  </si>
  <si>
    <t>Only for Grey Area/contact line if conflict reignites</t>
  </si>
  <si>
    <t>limited but on going need for location under constant shelling, partially de-activatred in 2016</t>
  </si>
  <si>
    <r>
      <t>Not implemented in 2016</t>
    </r>
    <r>
      <rPr>
        <i/>
        <sz val="11"/>
        <color rgb="FF00B050"/>
        <rFont val="Calibri"/>
        <family val="2"/>
        <charset val="238"/>
        <scheme val="minor"/>
      </rPr>
      <t xml:space="preserve">- What could be envisioned here? That Shelter partners act in an advisory/supervisory capacity for local agencies and municipal authorities to build back homes according to standards? </t>
    </r>
  </si>
  <si>
    <t>Deactivated for 2016 HRP</t>
  </si>
  <si>
    <t>Version: 21 9 2016</t>
  </si>
  <si>
    <t>2016-2017</t>
  </si>
  <si>
    <t>Provision of appropriate solid fuel for winterisation; heater if necessary ( 20% of the case),</t>
  </si>
  <si>
    <t xml:space="preserve">In-kind provision of warm clothes, jackets, thermal underwear, shoes- </t>
  </si>
  <si>
    <t>ibid. NGCA</t>
  </si>
  <si>
    <t xml:space="preserve">In-kind provision of bed linen, pillow case, blankets- </t>
  </si>
  <si>
    <t>Essential household item provision, e.g. kitchen kit, hygiene kit (if not covered by WASH sector); bed and matresses if needed</t>
  </si>
  <si>
    <t>Not implemented in 2016..</t>
  </si>
  <si>
    <t>Winterisation cash grant only. Cost to be adapted</t>
  </si>
  <si>
    <t>No Collective Center interventions committed as of this time. Cost to be adapted</t>
  </si>
  <si>
    <t>Only residual light and medium repair for 2017. Cost to be adapted</t>
  </si>
  <si>
    <t>Structural repairs kicking up in 2016.  Monetization feasible. Cost to be harmonised according guideline</t>
  </si>
  <si>
    <r>
      <t xml:space="preserve">Limited pilot projects in 2016, need to buff up. Monetization feasible; </t>
    </r>
    <r>
      <rPr>
        <i/>
        <sz val="11"/>
        <color rgb="FF00B050"/>
        <rFont val="Calibri"/>
        <family val="2"/>
        <charset val="238"/>
        <scheme val="minor"/>
      </rPr>
      <t>Should we also look at boosting capacity of social institutions for those who have been deprived of housing?  Cost to be harmonised according guideline</t>
    </r>
  </si>
  <si>
    <t>To be merged in price revision or to be stand alone to complete repairs of 2014 to 2016. Cost to be harmonised according guideline</t>
  </si>
  <si>
    <t>Limited intervention, change with GoU subsidies.  need to advocate for geographic distribution of needs also in NGCA. Cost to be harmonised according guideline</t>
  </si>
  <si>
    <t>limted per persistent need. important to include needs in NGCA . Cost to be harmonised according guideline</t>
  </si>
  <si>
    <t>contingency plan revision on going. Cost to be harmonised according guideline</t>
  </si>
  <si>
    <r>
      <t xml:space="preserve">Limited pilot projects in 2016, need to buff up. Monetization feasible; </t>
    </r>
    <r>
      <rPr>
        <i/>
        <sz val="10"/>
        <color rgb="FF00B050"/>
        <rFont val="Arial"/>
        <family val="2"/>
      </rPr>
      <t>Should we also look at boosting capacity of social institutions for those who have been deprived of housing?  Cost to be harmonised according guideline</t>
    </r>
  </si>
  <si>
    <r>
      <t>Not implemented in 2016</t>
    </r>
    <r>
      <rPr>
        <i/>
        <sz val="10"/>
        <color rgb="FF00B050"/>
        <rFont val="Arial"/>
        <family val="2"/>
      </rPr>
      <t xml:space="preserve">- What could be envisioned here? That Shelter partners act in an advisory/supervisory capacity for local agencies and municipal authorities to build back homes according to standards? </t>
    </r>
  </si>
  <si>
    <t>UNHCR Mariupol</t>
  </si>
  <si>
    <t>Proposed possible extension from room to house. Insulation was made, but now they have to change the cost. They did provide calculation on cost recovery for the house 60m2 for 5 years. Cluster is interested to speak with NRC about ceiling, glasses etc. The cost is fully recovered. To speak about ceiling, wall and glazing</t>
  </si>
  <si>
    <t>Relevant, to be revised -see comments
intervention to kepr at minimum for existing residents of the centers</t>
  </si>
  <si>
    <t>Relevant, to be revised -see comments
to be merged with Medium, Heavy and sructural repaires, cost to be harmonized with above</t>
  </si>
  <si>
    <t xml:space="preserve">UNHCR Severodonetsk </t>
  </si>
  <si>
    <t xml:space="preserve">I think will be useful include labour cost to LR and MR repair in principal for GCA. We spoke about it during last Shelter Team retreat.
For LR and MR as it is written” Roofing materials and glazing for house repair in order to avoid deterioration and to stabilize living conditions of IDPs/Returnees/ Affected population” which can include actual IDP’s away conflict line(may be it have to be discuss). </t>
  </si>
  <si>
    <t>Several partners expressed interest in social institutions  
With Reconstruction and Heavy repair open doors for actual conflict line (of course depend on security situation) 
Reconstruction\permanent housing – will be good to clarify can this cases be for IDP’s away conflict line.</t>
  </si>
  <si>
    <t xml:space="preserve">UNHCR Kharkiv </t>
  </si>
  <si>
    <t>I support Kostia’s proposition, about the labor cost for LR, MR and in addition it will be great to update also labor cost for HR and Reconstruction.
My calculation (very rough) of labor cost which is based on our and our partners experience in Northern Donetsk:
LR- 120/150 USD, one skilled and three unskilled workers, 3-5 days
MR- 200/250 USD two skilled and four unskilled workers, 7-15 days
HR-1000/1250, there can be different groups of workers (2-3), 30-45 days
R- 2500/3000, there can be different groups of workers (4-5), 45-90</t>
  </si>
  <si>
    <t>(House repairs. General comments)</t>
  </si>
  <si>
    <t>Include to Shelter project those locations of Gray Zone which are safe.
Many locations which are officially included in Grey Zone (10-26 km from contact line) but there was no shelling for more than one year (even more).</t>
  </si>
  <si>
    <t xml:space="preserve">Big needs of reconstruction in the safe area of Gray Zone (as mentioned up) which not covered by any other agency
It is time to think about the durable solution (permanent solutions); there are many IDPs which decided to stay for long time/forever in the current place of residents.
There are many different explanation of this decision; political believes, religion believes, future of the children and young generation, absence of many institutions in NGCA and  et cetera.  </t>
  </si>
  <si>
    <t>Expand the list of items for Acute emergency assistance : Tarpaulin, transparent plastic sheets, wooden battens, nails, cements and in some special cases sand.
As experience shows that cements and sand also very important for solving of temporary tasks in the locations near contact line.</t>
  </si>
  <si>
    <t xml:space="preserve">Including of “essential utilities networks repairs and connection” very important for social cohesion and reducing of  tension between host population and IDPs. </t>
  </si>
  <si>
    <t>Providing of shelter assistance to some of CCs where IDPs have critical situation and there is governmentally supported long-term prospective (special cases).
Currently We have such example;  movement of big numbers of IDPs from Odessa to Svyatohirsk.</t>
  </si>
  <si>
    <t>UNHCR Dnipro</t>
  </si>
  <si>
    <t xml:space="preserve">Probably, these two categories makes still sense only in areas that were not yet accessible to shelter agencies </t>
  </si>
  <si>
    <t>An upgrade of the Heavy Repairs is requested from many sides and of course desireble. 
But I think that the discussion - for HR, but for any other type of assistance - is the old dilemma related to the availability of funds: 
as Shelter Cluster, do we prefer to make a few beneficiaries very happy or many beneficiaries less unhappy?</t>
  </si>
  <si>
    <r>
      <t xml:space="preserve">First, I recommend to separate the two categories:
</t>
    </r>
    <r>
      <rPr>
        <u/>
        <sz val="10"/>
        <color rgb="FF0070C0"/>
        <rFont val="Arial"/>
        <family val="2"/>
      </rPr>
      <t>Reconstruction</t>
    </r>
    <r>
      <rPr>
        <sz val="10"/>
        <color rgb="FF0070C0"/>
        <rFont val="Arial"/>
        <family val="2"/>
      </rPr>
      <t xml:space="preserve"> (of existing, destroyed houses, in the same place where they used to be, for the same people who used to lived in them, who belong to the target group of (actual or potential) Returnees) is different from 
</t>
    </r>
    <r>
      <rPr>
        <u/>
        <sz val="10"/>
        <color rgb="FF0070C0"/>
        <rFont val="Arial"/>
        <family val="2"/>
      </rPr>
      <t>Permanent Housing</t>
    </r>
    <r>
      <rPr>
        <sz val="10"/>
        <color rgb="FF0070C0"/>
        <rFont val="Arial"/>
        <family val="2"/>
      </rPr>
      <t xml:space="preserve"> (which I intend as some sort of new construction for IDPs who cannot or don't want to go back to their place)
The two categories entail significantly different types of approach, costs, documentation, involvement of both central and local authorities, etc.</t>
    </r>
  </si>
  <si>
    <t>UNHCR and its partners assisted 1.600 HHs with Acute Em. Repairs only in 2016. 
A big number, considering that this type of intervention was erroneously considered no longer relevant in the UNHCR 2016 strategy.</t>
  </si>
  <si>
    <t>A revision of both 
(a) the cost of each type of repairs, based on the experience developed in the while, the change in the conditions on the ground, the adjustment of prices, etc; and
(b) the cost of manpower and (even more important) the % of cases in which the provision of labour paid by the project (as opposed to the principles of community mobilisation, project ownership, beneficiary dependency, ...) is recommended
seems useful. 
A dedicated TWiG could be the right way to do this revision. 
UNHCR - including perhaps Protection (for the aspect related to the "principles" listed above) - will contribute.</t>
  </si>
  <si>
    <t xml:space="preserve">For Whom is the Activity implemented? </t>
  </si>
  <si>
    <t>Young able unemployed population found in conflict affected areas either displaced or non displaced</t>
  </si>
  <si>
    <t>Young able unemployed, Female headed households, physical disabilities, elderly those with contract and can comply with conditionality of the program</t>
  </si>
  <si>
    <t xml:space="preserve">Cash for rent very limited in 2016- Do we have a geographic preference? Is it still appropriate? No reactions from others… </t>
  </si>
  <si>
    <t>Selected Collective Centres where the situation is deemed critical - though for 2016-2017, this will be more limited to as not incentivize use of buildings in poor conditions</t>
  </si>
  <si>
    <t>UNHCR Dnirpo: Revision of house repairs- important to change the costs to the conditions on the ground, the cost of manpower especially requires modifications - recommends % of cases in which provision of labour is paid by the project</t>
  </si>
  <si>
    <t>Limited houses damaged in GCA territories deemed inaccessible for actors in 2016, and primarily in Non Displaced HHs of NGCA</t>
  </si>
  <si>
    <t>UNHCR Severo- Useful to include labour costs related to light and medium repairs and this was the consensus that arose out of the last UNHCR Shelter Retreat; Would also like to discuss "roofing materials and glazing for hour repair in order to avoid deterioration and to stabilize living conditions of IDPs/Returnees/Affected population" which can include IDPs further away from the contact line</t>
  </si>
  <si>
    <t>UNHCR Kharkiv: I support Severo postiion about labour costs in LR/MR interventions and agree with Andrea that point can be extended also to HR and reconstruction Kharkiv: costs: LR- 120/150 USD, one skilled and three unskilled workers, 3-5 days
MR- 200/250 USD two skilled and four unskilled workers, 7-15 days
HR-1000/1250, there can be different groups of workers (2-3), 30-45 days
R- 2500/3000, there can be different groups of workers (4-5), 45-90</t>
  </si>
  <si>
    <t>UNHCR Mariupol:  Providnig of shelter assistance to some CCs where IDPs have critical situation and there is a governmentally supported long-term perspective (special cases)</t>
  </si>
  <si>
    <t>UNHCR Kharkiv: Include to Shelter project those locations of Gray Zone which are safe.
Many locations which are officially included in Grey Zone (10-26 km from contact line) but there was no shelling for more than one year (even more).</t>
  </si>
  <si>
    <t>UNHCR Severo- Proposed possible extension from room to house; Insulation was made but now changing is having to alter; calculation on cost recovery for a 60m2 house for 5 years; Cluster is interested to speak with NRC about ceiling and glass; the cost will be fully recovered and UNHCr severo also recommends looking at prices of ceiling, walls, and glazing</t>
  </si>
  <si>
    <t>NRC- is in line with what Severo was recommending and has provided detailed lessons learned from their Core House program which can also link with winterization insulation</t>
  </si>
  <si>
    <t xml:space="preserve">UNHCR Dnipro: Desierable as there is a clear need, but reaction is limited  by the funding question: do we prefer to make a few beneficiaries very happy or many beneficiaries less unhappy? ; </t>
  </si>
  <si>
    <t>UNHCR Dnipro: I recommend to separate the two categories:
1. Reconstruction (of existing, destroyed houses, in the same place where they used to be, for the same people who used to lived in them, who belong to the target group of (actual or potential) Returnees) is different from 
2. Permanent Housing (which I intend as some sort of new construction for IDPs who cannot or don't want to go back to their place)
The two categories entail significantly different types of approach, costs, documentation, involvement of both central and local authorities, etc.</t>
  </si>
  <si>
    <t>UNHCR Severo: Several partners expressed interest in social institutions, and specifically to implement reconstruction and heavy repairs along the contact line as they have identified needs there, though this depends significantly on the security situation; Reconstruction/permanent housing will be good to clarify this for IDPs along the contact line</t>
  </si>
  <si>
    <t xml:space="preserve">UNHCR Kharkiv: There are significant needs for reconstruction in the safe area of the Gray Zone which is not covered by any agencies as of the moment; It is time to start thinking about durable solutions for IDPs intending to stay for long time/forever in their current place of resident; The intention to stay is motivated by several different factors: political beliefs, religious beliefs, children's future, perspective of the younger generation, and absence of institutions in NGCA </t>
  </si>
  <si>
    <t>UNHCR Mariupol to be merged with Medium, Heavy and sructural repaires, cost to be harmonized with above</t>
  </si>
  <si>
    <t>UNHCR and its partners assisted 1600 HHs with acute emergency repairs in 2016. This is quite a significatn number considering that this type of intervention was erroneously considered no longer relevant in the 2016 UNHCR Strategy</t>
  </si>
  <si>
    <t xml:space="preserve">UNHCR Kharkiv- Including of “essential utilities networks repairs and connection” very important for social cohesion and reducing of  tension between host population and IDPs. </t>
  </si>
  <si>
    <t>UNHCR Kharkiv: Expand the list of items for Acute emergency assistance : Tarpaulin, transparent plastic sheets, wooden battens, nails, cements and in some special cases sand. Experience shows that cements and sand also very important for solving of temporary tasks in the locations near contact line.</t>
  </si>
  <si>
    <t>Types of Shelter</t>
  </si>
  <si>
    <t>Priority vulnerable groups</t>
  </si>
  <si>
    <t>Modality</t>
  </si>
  <si>
    <t>Targets</t>
  </si>
  <si>
    <t># of HHs assisted with core and essential Non-Food Items; # of items distributed per type of item</t>
  </si>
  <si>
    <t>12457 HHs</t>
  </si>
  <si>
    <t>Beyond the provision of emergency shelter kit, an intervention that supports the affected population in getting access to materials that better support their sheltering process and recovery</t>
  </si>
  <si>
    <t>3424 HHs</t>
  </si>
  <si>
    <t>mixed modality</t>
  </si>
  <si>
    <t>One off assistance (6 months to one year life span of tarps)</t>
  </si>
  <si>
    <t>IDPs in urban areas, returnees/non-displaced living in damaged shelters</t>
  </si>
  <si>
    <t># of people trained</t>
  </si>
  <si>
    <t>856 individuals</t>
  </si>
  <si>
    <r>
      <rPr>
        <b/>
        <sz val="16"/>
        <color theme="1"/>
        <rFont val="Calibri"/>
        <family val="2"/>
        <scheme val="minor"/>
      </rPr>
      <t>In-kind:</t>
    </r>
    <r>
      <rPr>
        <sz val="16"/>
        <color theme="1"/>
        <rFont val="Calibri"/>
        <family val="2"/>
        <scheme val="minor"/>
      </rPr>
      <t xml:space="preserve"> Recently Displaced IDPs, Protracted IDPs in need of replenishment; rural areas; non-displaced people living in newly damaged shelters. </t>
    </r>
    <r>
      <rPr>
        <b/>
        <sz val="16"/>
        <color theme="1"/>
        <rFont val="Calibri"/>
        <family val="2"/>
        <scheme val="minor"/>
      </rPr>
      <t>E-voucher:</t>
    </r>
    <r>
      <rPr>
        <sz val="16"/>
        <color theme="1"/>
        <rFont val="Calibri"/>
        <family val="2"/>
        <scheme val="minor"/>
      </rPr>
      <t xml:space="preserve"> IDPs in urban areas; IDPs who receive kits but require additional items for adequate shelter </t>
    </r>
  </si>
  <si>
    <t xml:space="preserve">Recently displaced IDPs, protracted IDPs in need of replenishment at informal sites; Non displaced people living in newly damaged shelters, IDPs who receive kits but require additional items for adequate shelter. </t>
  </si>
  <si>
    <t>One off assistance (6 months to one year life span)</t>
  </si>
  <si>
    <t>Transitional shelter provision/ construction or equivalent BoQ market-based intervention</t>
  </si>
  <si>
    <r>
      <t>Distribution of shelter kit/items. Kit:</t>
    </r>
    <r>
      <rPr>
        <b/>
        <sz val="16"/>
        <rFont val="Calibri"/>
        <family val="2"/>
        <scheme val="minor"/>
      </rPr>
      <t xml:space="preserve"> </t>
    </r>
    <r>
      <rPr>
        <sz val="16"/>
        <rFont val="Calibri"/>
        <family val="2"/>
        <scheme val="minor"/>
      </rPr>
      <t>2 Tarpaulins (4X5), 1 rope, 2 wooden roof beams.</t>
    </r>
  </si>
  <si>
    <t xml:space="preserve">Currently given restrictions put in place by authorities, the shelter kit only includes 2 4 x 5 Tarpaulin sheets and one nylon bag. </t>
  </si>
  <si>
    <t xml:space="preserve">18492 HHs </t>
  </si>
  <si>
    <t>1673 HHs</t>
  </si>
  <si>
    <t xml:space="preserve">Partners TO UPDATE </t>
  </si>
  <si>
    <t>Makeshift shelters, congested shelters, damaged shelters</t>
  </si>
  <si>
    <t xml:space="preserve">Up to two years life span </t>
  </si>
  <si>
    <t>Activity matrix 2022 NWSW - FN</t>
  </si>
  <si>
    <t>2 Synthetic sleeping mats (plastic), tear proof and water impervious, 200 x 200 cm.
2 Blanket, fleece, light thermal resistance, 150 x 200 cm.
2 Mosquito nets, long-lasting insecticidal nets, rectangular large, 160 x 180 x 150 cm
1 Kitchen set 
1 Plastic basin, medium size, 7 l.
2 Jerry cans, food grade LDPE, suitable for drinking water, rigid, screw cap. Light colour only (white, yellow), UV treated for long-term outdoor use, 20 l.
1 Heavy duty plastic bucket, without lid, 15 l.
6 "Savo" soap bar, 250g.
1 Big “Baco” bag, polypropelene bag</t>
  </si>
  <si>
    <t>Natte	0.90 x 1,80 m - 1,50 x 2,25 m 	5-6 pc
Couverture	0.90 x 1,80 m - 1,50 x 2,25 m	5-6 pc
Moustiquaire Imprégnée		5-6 pc
Kit cousine 
Bâche	4m x 5m ou 4m x 6m	1 pc
Jerrican en plastique de Capacité de 10 litres ou 20 litres	1 pc
Seau	14 l	2 pc
Basine 	7 l	1 pc
Sac 		1 pc</t>
  </si>
  <si>
    <t>20-80 $USD depending on shipping and weight</t>
  </si>
  <si>
    <t>143 $USD</t>
  </si>
  <si>
    <t>Makeshift shelters</t>
  </si>
  <si>
    <t>Makeshift shelters, occupied damaged shelters</t>
  </si>
  <si>
    <t>Makeshift shelters, informal settlements, damaged shelters</t>
  </si>
  <si>
    <t>One off assistance (one year life span)</t>
  </si>
  <si>
    <t>60460 HHs</t>
  </si>
  <si>
    <t>HRP</t>
  </si>
  <si>
    <t xml:space="preserve">any type of shelter, HHs lacking basic NFI items </t>
  </si>
  <si>
    <t>4196 HHs</t>
  </si>
  <si>
    <t>Providing access to accommodation</t>
  </si>
  <si>
    <t>Providing Emergency Shelter (21 m2 minimum, 100% BoQ,Table XX, Page XX)</t>
  </si>
  <si>
    <t>In-kind, e-voucher</t>
  </si>
  <si>
    <r>
      <t xml:space="preserve">House construction in Adobe Technique or </t>
    </r>
    <r>
      <rPr>
        <i/>
        <sz val="16"/>
        <color theme="1"/>
        <rFont val="Calibri"/>
        <family val="2"/>
        <scheme val="minor"/>
      </rPr>
      <t xml:space="preserve">En Dure </t>
    </r>
    <r>
      <rPr>
        <sz val="16"/>
        <color theme="1"/>
        <rFont val="Calibri"/>
        <family val="2"/>
        <scheme val="minor"/>
      </rPr>
      <t xml:space="preserve">(21 m2 minimum, 100% BoQ,Table XX, Page XX)21 m2 </t>
    </r>
  </si>
  <si>
    <t>In kind/mixed (partner or owner driven)</t>
  </si>
  <si>
    <t>One off assistance (up to one year life span)</t>
  </si>
  <si>
    <t>Makeshift shelters, congested shelters</t>
  </si>
  <si>
    <t xml:space="preserve">Protracted IDPs at formal/informal settlements </t>
  </si>
  <si>
    <t xml:space="preserve">IDPs at informal settlements, where rental stock is available (Urban-semi-urban) </t>
  </si>
  <si>
    <t xml:space="preserve">Makeshift shelters, congested shelters, no shelter </t>
  </si>
  <si>
    <t>Capacity Building activities  on shelter/building techniques also through CfW scheme</t>
  </si>
  <si>
    <t>832 HHs (WLC), no targeted HHs for FN</t>
  </si>
  <si>
    <t>_</t>
  </si>
  <si>
    <t>One off assistance (above 5 years life span)</t>
  </si>
  <si>
    <t xml:space="preserve">Trainings: 1-2 weeks; CfW Scheme: 1-3 months </t>
  </si>
  <si>
    <t>persons with disabilities;separated children and unaccompanied minors; child headed households;
single female headed households;elderly headed households; single male headed households; victims of protection incidents; no sorce of income, pregnant/lactating women; albinos. A SCORE CARD EXERCISE wil be held to weight vulnerabilities and prioritize them accordingly.</t>
  </si>
  <si>
    <t>//</t>
  </si>
  <si>
    <t>OBJ INDICATOR 1.1, LIFE SAVING</t>
  </si>
  <si>
    <r>
      <rPr>
        <b/>
        <sz val="16"/>
        <color theme="1"/>
        <rFont val="Calibri"/>
        <family val="2"/>
        <scheme val="minor"/>
      </rPr>
      <t>NWSW:</t>
    </r>
    <r>
      <rPr>
        <sz val="16"/>
        <color theme="1"/>
        <rFont val="Calibri"/>
        <family val="2"/>
        <scheme val="minor"/>
      </rPr>
      <t xml:space="preserve"> Standard </t>
    </r>
    <r>
      <rPr>
        <b/>
        <sz val="16"/>
        <color theme="1"/>
        <rFont val="Calibri"/>
        <family val="2"/>
        <scheme val="minor"/>
      </rPr>
      <t>NFI kit</t>
    </r>
    <r>
      <rPr>
        <sz val="16"/>
        <color theme="1"/>
        <rFont val="Calibri"/>
        <family val="2"/>
        <scheme val="minor"/>
      </rPr>
      <t xml:space="preserve"> distribution,Table XX</t>
    </r>
    <r>
      <rPr>
        <b/>
        <sz val="16"/>
        <color theme="1"/>
        <rFont val="Calibri"/>
        <family val="2"/>
        <scheme val="minor"/>
      </rPr>
      <t xml:space="preserve"> INT.1</t>
    </r>
  </si>
  <si>
    <r>
      <t xml:space="preserve">FN: </t>
    </r>
    <r>
      <rPr>
        <sz val="16"/>
        <color theme="1"/>
        <rFont val="Calibri"/>
        <family val="2"/>
        <scheme val="minor"/>
      </rPr>
      <t>Standard</t>
    </r>
    <r>
      <rPr>
        <b/>
        <sz val="16"/>
        <color theme="1"/>
        <rFont val="Calibri"/>
        <family val="2"/>
        <scheme val="minor"/>
      </rPr>
      <t xml:space="preserve"> NFI kit</t>
    </r>
    <r>
      <rPr>
        <sz val="16"/>
        <color theme="1"/>
        <rFont val="Calibri"/>
        <family val="2"/>
        <scheme val="minor"/>
      </rPr>
      <t xml:space="preserve"> distribution Table XX </t>
    </r>
    <r>
      <rPr>
        <b/>
        <sz val="16"/>
        <color theme="1"/>
        <rFont val="Calibri"/>
        <family val="2"/>
        <scheme val="minor"/>
      </rPr>
      <t>INT.1</t>
    </r>
  </si>
  <si>
    <t>OBJ INDICATOR 1.2, LIFE SAVING</t>
  </si>
  <si>
    <r>
      <rPr>
        <b/>
        <sz val="16"/>
        <rFont val="Calibri"/>
        <family val="2"/>
        <scheme val="minor"/>
      </rPr>
      <t>FN:</t>
    </r>
    <r>
      <rPr>
        <sz val="16"/>
        <rFont val="Calibri"/>
        <family val="2"/>
        <scheme val="minor"/>
      </rPr>
      <t xml:space="preserve"> Provision of </t>
    </r>
    <r>
      <rPr>
        <b/>
        <sz val="16"/>
        <rFont val="Calibri"/>
        <family val="2"/>
        <scheme val="minor"/>
      </rPr>
      <t>shelter support</t>
    </r>
    <r>
      <rPr>
        <sz val="16"/>
        <rFont val="Calibri"/>
        <family val="2"/>
        <scheme val="minor"/>
      </rPr>
      <t xml:space="preserve">,Table XX </t>
    </r>
    <r>
      <rPr>
        <b/>
        <sz val="16"/>
        <rFont val="Calibri"/>
        <family val="2"/>
        <scheme val="minor"/>
      </rPr>
      <t>INT.2</t>
    </r>
  </si>
  <si>
    <t>OBJ INDICATOR 2.1, ACCESS TO SHELTER</t>
  </si>
  <si>
    <r>
      <rPr>
        <b/>
        <sz val="16"/>
        <rFont val="Calibri"/>
        <family val="2"/>
        <scheme val="minor"/>
      </rPr>
      <t xml:space="preserve">FN: </t>
    </r>
    <r>
      <rPr>
        <sz val="16"/>
        <rFont val="Calibri"/>
        <family val="2"/>
        <scheme val="minor"/>
      </rPr>
      <t xml:space="preserve">Provision of </t>
    </r>
    <r>
      <rPr>
        <b/>
        <sz val="16"/>
        <rFont val="Calibri"/>
        <family val="2"/>
        <scheme val="minor"/>
      </rPr>
      <t xml:space="preserve">shelter support, </t>
    </r>
    <r>
      <rPr>
        <sz val="16"/>
        <rFont val="Calibri"/>
        <family val="2"/>
        <scheme val="minor"/>
      </rPr>
      <t>Table XX</t>
    </r>
    <r>
      <rPr>
        <b/>
        <sz val="16"/>
        <rFont val="Calibri"/>
        <family val="2"/>
        <scheme val="minor"/>
      </rPr>
      <t xml:space="preserve"> INT.4</t>
    </r>
  </si>
  <si>
    <r>
      <rPr>
        <b/>
        <sz val="16"/>
        <rFont val="Calibri"/>
        <family val="2"/>
        <scheme val="minor"/>
      </rPr>
      <t>NWSW:</t>
    </r>
    <r>
      <rPr>
        <sz val="16"/>
        <rFont val="Calibri"/>
        <family val="2"/>
        <scheme val="minor"/>
      </rPr>
      <t xml:space="preserve"> Support with </t>
    </r>
    <r>
      <rPr>
        <b/>
        <sz val="16"/>
        <rFont val="Calibri"/>
        <family val="2"/>
        <scheme val="minor"/>
      </rPr>
      <t xml:space="preserve">shelter construction, </t>
    </r>
    <r>
      <rPr>
        <sz val="16"/>
        <rFont val="Calibri"/>
        <family val="2"/>
        <scheme val="minor"/>
      </rPr>
      <t xml:space="preserve">Table XX </t>
    </r>
    <r>
      <rPr>
        <b/>
        <sz val="16"/>
        <rFont val="Calibri"/>
        <family val="2"/>
        <scheme val="minor"/>
      </rPr>
      <t>INT.4</t>
    </r>
  </si>
  <si>
    <t>OBJ INDICATOR 3.1,IMPROVING HOUSING</t>
  </si>
  <si>
    <t>OBJ INDICATOR 3.2,IMPROVING HOUSING</t>
  </si>
  <si>
    <r>
      <t>FN/NWSW: Rental assistance</t>
    </r>
    <r>
      <rPr>
        <sz val="16"/>
        <color theme="1"/>
        <rFont val="Calibri"/>
        <family val="2"/>
        <scheme val="minor"/>
      </rPr>
      <t>,Table XX I</t>
    </r>
    <r>
      <rPr>
        <b/>
        <sz val="16"/>
        <color theme="1"/>
        <rFont val="Calibri"/>
        <family val="2"/>
        <scheme val="minor"/>
      </rPr>
      <t>NT.6</t>
    </r>
  </si>
  <si>
    <r>
      <rPr>
        <b/>
        <sz val="16"/>
        <rFont val="Calibri"/>
        <family val="2"/>
        <scheme val="minor"/>
      </rPr>
      <t>NWSW:</t>
    </r>
    <r>
      <rPr>
        <sz val="16"/>
        <rFont val="Calibri"/>
        <family val="2"/>
        <scheme val="minor"/>
      </rPr>
      <t xml:space="preserve"> Distribution of </t>
    </r>
    <r>
      <rPr>
        <b/>
        <sz val="16"/>
        <rFont val="Calibri"/>
        <family val="2"/>
        <scheme val="minor"/>
      </rPr>
      <t>emergency</t>
    </r>
    <r>
      <rPr>
        <b/>
        <sz val="16"/>
        <color rgb="FFFF0000"/>
        <rFont val="Calibri"/>
        <family val="2"/>
        <scheme val="minor"/>
      </rPr>
      <t xml:space="preserve"> </t>
    </r>
    <r>
      <rPr>
        <b/>
        <sz val="16"/>
        <rFont val="Calibri"/>
        <family val="2"/>
        <scheme val="minor"/>
      </rPr>
      <t xml:space="preserve">shelter </t>
    </r>
    <r>
      <rPr>
        <sz val="16"/>
        <rFont val="Calibri"/>
        <family val="2"/>
        <scheme val="minor"/>
      </rPr>
      <t xml:space="preserve">Kits,Table XX </t>
    </r>
    <r>
      <rPr>
        <b/>
        <sz val="16"/>
        <rFont val="Calibri"/>
        <family val="2"/>
        <scheme val="minor"/>
      </rPr>
      <t>INT. 2</t>
    </r>
  </si>
  <si>
    <r>
      <t xml:space="preserve">FN: </t>
    </r>
    <r>
      <rPr>
        <sz val="16"/>
        <color theme="1"/>
        <rFont val="Calibri"/>
        <family val="2"/>
        <scheme val="minor"/>
      </rPr>
      <t xml:space="preserve">Provision/construction of </t>
    </r>
    <r>
      <rPr>
        <b/>
        <sz val="16"/>
        <color theme="1"/>
        <rFont val="Calibri"/>
        <family val="2"/>
        <scheme val="minor"/>
      </rPr>
      <t xml:space="preserve">emergency shelter, </t>
    </r>
    <r>
      <rPr>
        <sz val="16"/>
        <color theme="1"/>
        <rFont val="Calibri"/>
        <family val="2"/>
        <scheme val="minor"/>
      </rPr>
      <t xml:space="preserve">Table XX </t>
    </r>
    <r>
      <rPr>
        <b/>
        <sz val="16"/>
        <color theme="1"/>
        <rFont val="Calibri"/>
        <family val="2"/>
        <scheme val="minor"/>
      </rPr>
      <t>INT.</t>
    </r>
    <r>
      <rPr>
        <sz val="16"/>
        <color theme="1"/>
        <rFont val="Calibri"/>
        <family val="2"/>
        <scheme val="minor"/>
      </rPr>
      <t xml:space="preserve"> </t>
    </r>
    <r>
      <rPr>
        <b/>
        <sz val="16"/>
        <color theme="1"/>
        <rFont val="Calibri"/>
        <family val="2"/>
        <scheme val="minor"/>
      </rPr>
      <t>3</t>
    </r>
  </si>
  <si>
    <t>51,250 XAF</t>
  </si>
  <si>
    <t>Max 200 $USD (excluding labour)</t>
  </si>
  <si>
    <t>164,500 XAF</t>
  </si>
  <si>
    <t>Monthy support not less than 3 months, up to one year by ensuring sustainability of the payment through income generating activities (referral to FSL Cluster, HLP WG).</t>
  </si>
  <si>
    <t xml:space="preserve">In-kind as a stand alone activity or complementing E-T shelters/houses contruction </t>
  </si>
  <si>
    <r>
      <t xml:space="preserve">FN/West/Littoral/Centre : </t>
    </r>
    <r>
      <rPr>
        <sz val="16"/>
        <color theme="1"/>
        <rFont val="Calibri"/>
        <family val="2"/>
        <scheme val="minor"/>
      </rPr>
      <t xml:space="preserve">Construction/rehabilitation of </t>
    </r>
    <r>
      <rPr>
        <b/>
        <sz val="16"/>
        <color theme="1"/>
        <rFont val="Calibri"/>
        <family val="2"/>
        <scheme val="minor"/>
      </rPr>
      <t>houses,</t>
    </r>
    <r>
      <rPr>
        <sz val="16"/>
        <color theme="1"/>
        <rFont val="Calibri"/>
        <family val="2"/>
        <scheme val="minor"/>
      </rPr>
      <t xml:space="preserve">Table XX </t>
    </r>
    <r>
      <rPr>
        <b/>
        <sz val="16"/>
        <color theme="1"/>
        <rFont val="Calibri"/>
        <family val="2"/>
        <scheme val="minor"/>
      </rPr>
      <t>INT.5</t>
    </r>
  </si>
  <si>
    <r>
      <rPr>
        <b/>
        <sz val="16"/>
        <rFont val="Calibri"/>
        <family val="2"/>
        <scheme val="minor"/>
      </rPr>
      <t>FN/NWSW:</t>
    </r>
    <r>
      <rPr>
        <sz val="16"/>
        <rFont val="Calibri"/>
        <family val="2"/>
        <scheme val="minor"/>
      </rPr>
      <t xml:space="preserve"> </t>
    </r>
    <r>
      <rPr>
        <b/>
        <sz val="16"/>
        <rFont val="Calibri"/>
        <family val="2"/>
        <scheme val="minor"/>
      </rPr>
      <t>Training</t>
    </r>
    <r>
      <rPr>
        <sz val="16"/>
        <rFont val="Calibri"/>
        <family val="2"/>
        <scheme val="minor"/>
      </rPr>
      <t>/</t>
    </r>
    <r>
      <rPr>
        <b/>
        <sz val="16"/>
        <rFont val="Calibri"/>
        <family val="2"/>
        <scheme val="minor"/>
      </rPr>
      <t xml:space="preserve">Capacity Building, </t>
    </r>
    <r>
      <rPr>
        <sz val="16"/>
        <rFont val="Calibri"/>
        <family val="2"/>
        <scheme val="minor"/>
      </rPr>
      <t>Table</t>
    </r>
    <r>
      <rPr>
        <b/>
        <sz val="16"/>
        <rFont val="Calibri"/>
        <family val="2"/>
        <scheme val="minor"/>
      </rPr>
      <t xml:space="preserve"> </t>
    </r>
    <r>
      <rPr>
        <sz val="16"/>
        <rFont val="Calibri"/>
        <family val="2"/>
        <scheme val="minor"/>
      </rPr>
      <t xml:space="preserve">XX </t>
    </r>
    <r>
      <rPr>
        <b/>
        <sz val="16"/>
        <rFont val="Calibri"/>
        <family val="2"/>
        <scheme val="minor"/>
      </rPr>
      <t>INT.7</t>
    </r>
  </si>
  <si>
    <t># of HHs assisted with core and essential Non-Food Items; # of items distributed per type of item;</t>
  </si>
  <si>
    <t># of HHs assisted with distributed/installed emergency shelter materials/kits;# of items distributed per type of item</t>
  </si>
  <si>
    <t># of HHs assisted with shelter items;# of items distributed per type of item</t>
  </si>
  <si>
    <t># of HH assisted with shelter;# of material distributed per type of material</t>
  </si>
  <si>
    <t xml:space="preserve"># of HH assisted with T-Shelter;# of T-shelters provided/constructed  </t>
  </si>
  <si>
    <t xml:space="preserve"># HHs assisted with emergency shelter;# of E-shelters provided/constructed  </t>
  </si>
  <si>
    <t xml:space="preserve"># of HHs assisted with rental assistance; # XAF paid </t>
  </si>
  <si>
    <t xml:space="preserve"># HHs assisted with house construction/rehabilitation;# of houses constructed  </t>
  </si>
  <si>
    <t>In-kind/e-voucher</t>
  </si>
  <si>
    <t>In-kind/e-voucher/conditional - unconditional cash transfers (only with a solid M&amp;E system in place and endorsed MEB)/mixed</t>
  </si>
  <si>
    <t xml:space="preserve">Conditional restricted (cash in hands or mobile money) montly support with tripartite agreement with the landlord, agency, and tenant. </t>
  </si>
  <si>
    <t>IDPs in rural, newly displaced, Returnees</t>
  </si>
  <si>
    <t>IDPs in rural areas, newly displaced, Returnees</t>
  </si>
  <si>
    <t xml:space="preserve">Protracted IDPs at formal/informal settlements, people who return to their own property, people staying at host family   </t>
  </si>
  <si>
    <t>Retournees, IDPs who intend to integrate, crisis affected non-displaced people</t>
  </si>
  <si>
    <t>cluster  members or/and for affected people themselves</t>
  </si>
  <si>
    <t>Version: 5/9/2022</t>
  </si>
  <si>
    <t>418,000 XAF</t>
  </si>
  <si>
    <r>
      <rPr>
        <b/>
        <sz val="16"/>
        <rFont val="Calibri"/>
        <family val="2"/>
        <scheme val="minor"/>
      </rPr>
      <t>NWSW:</t>
    </r>
    <r>
      <rPr>
        <sz val="16"/>
        <rFont val="Calibri"/>
        <family val="2"/>
        <scheme val="minor"/>
      </rPr>
      <t xml:space="preserve"> Average rental fee per month apartment is 25,000-30,000 XAF;
Average rental fee per month for one single room 5,000-7,000 XAF (NWSW).</t>
    </r>
    <r>
      <rPr>
        <b/>
        <sz val="16"/>
        <rFont val="Calibri"/>
        <family val="2"/>
        <scheme val="minor"/>
      </rPr>
      <t>FN:</t>
    </r>
    <r>
      <rPr>
        <sz val="16"/>
        <rFont val="Calibri"/>
        <family val="2"/>
        <scheme val="minor"/>
      </rPr>
      <t xml:space="preserve"> </t>
    </r>
    <r>
      <rPr>
        <sz val="16"/>
        <color rgb="FFFF0000"/>
        <rFont val="Calibri"/>
        <family val="2"/>
        <scheme val="minor"/>
      </rPr>
      <t xml:space="preserve">Partners to UPDATE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</si>
</sst>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quot;$&quot;#,##0"/>
    <numFmt numFmtId="166" formatCode="_(* #,##0_);_(* \(#,##0\);_(* &quot;-&quot;??_);_(@_)"/>
  </numFmts>
  <fonts count="38" x14ac:knownFonts="1">
    <font>
      <sz val="11"/>
      <color theme="1"/>
      <name val="Calibri"/>
      <family val="2"/>
      <scheme val="minor"/>
    </font>
    <font>
      <sz val="10"/>
      <color theme="1"/>
      <name val="Arial"/>
      <family val="2"/>
    </font>
    <font>
      <sz val="11"/>
      <color theme="1"/>
      <name val="Calibri"/>
      <family val="2"/>
      <scheme val="minor"/>
    </font>
    <font>
      <sz val="10"/>
      <color theme="1"/>
      <name val="Calibri"/>
      <family val="2"/>
      <scheme val="minor"/>
    </font>
    <font>
      <b/>
      <sz val="12"/>
      <color rgb="FFFFFFFF"/>
      <name val="Calibri"/>
      <family val="2"/>
      <scheme val="minor"/>
    </font>
    <font>
      <b/>
      <sz val="20"/>
      <color rgb="FFFFFFFF"/>
      <name val="Calibri"/>
      <family val="2"/>
      <scheme val="minor"/>
    </font>
    <font>
      <b/>
      <sz val="22"/>
      <color rgb="FFC00000"/>
      <name val="Calibri"/>
      <family val="2"/>
      <scheme val="minor"/>
    </font>
    <font>
      <b/>
      <sz val="11"/>
      <color rgb="FFC00000"/>
      <name val="Calibri"/>
      <family val="2"/>
      <scheme val="minor"/>
    </font>
    <font>
      <sz val="14"/>
      <color theme="1"/>
      <name val="Calibri"/>
      <family val="2"/>
      <scheme val="minor"/>
    </font>
    <font>
      <i/>
      <sz val="11"/>
      <color theme="1"/>
      <name val="Calibri"/>
      <family val="2"/>
      <scheme val="minor"/>
    </font>
    <font>
      <b/>
      <sz val="12"/>
      <color theme="4" tint="-0.499984740745262"/>
      <name val="Calibri"/>
      <family val="2"/>
      <scheme val="minor"/>
    </font>
    <font>
      <sz val="12"/>
      <color theme="4" tint="-0.499984740745262"/>
      <name val="Calibri"/>
      <family val="2"/>
      <scheme val="minor"/>
    </font>
    <font>
      <sz val="11"/>
      <color theme="4" tint="-0.499984740745262"/>
      <name val="Calibri"/>
      <family val="2"/>
      <scheme val="minor"/>
    </font>
    <font>
      <sz val="14"/>
      <color theme="4" tint="-0.499984740745262"/>
      <name val="Calibri"/>
      <family val="2"/>
      <scheme val="minor"/>
    </font>
    <font>
      <b/>
      <sz val="26"/>
      <color theme="0"/>
      <name val="Calibri"/>
      <family val="2"/>
      <scheme val="minor"/>
    </font>
    <font>
      <b/>
      <i/>
      <sz val="16"/>
      <color theme="0"/>
      <name val="Calibri"/>
      <family val="2"/>
      <scheme val="minor"/>
    </font>
    <font>
      <b/>
      <sz val="16"/>
      <color theme="0"/>
      <name val="Calibri"/>
      <family val="2"/>
      <scheme val="minor"/>
    </font>
    <font>
      <sz val="18"/>
      <color theme="1"/>
      <name val="Calibri"/>
      <family val="2"/>
      <scheme val="minor"/>
    </font>
    <font>
      <i/>
      <sz val="11"/>
      <color rgb="FF00B050"/>
      <name val="Calibri"/>
      <family val="2"/>
      <charset val="238"/>
      <scheme val="minor"/>
    </font>
    <font>
      <b/>
      <sz val="10"/>
      <color theme="1"/>
      <name val="Arial"/>
      <family val="2"/>
    </font>
    <font>
      <i/>
      <sz val="10"/>
      <color theme="1"/>
      <name val="Arial"/>
      <family val="2"/>
    </font>
    <font>
      <i/>
      <sz val="10"/>
      <color rgb="FF00B050"/>
      <name val="Arial"/>
      <family val="2"/>
    </font>
    <font>
      <sz val="10"/>
      <color theme="4" tint="-0.499984740745262"/>
      <name val="Arial"/>
      <family val="2"/>
    </font>
    <font>
      <i/>
      <sz val="10"/>
      <color rgb="FFFF0000"/>
      <name val="Arial"/>
      <family val="2"/>
    </font>
    <font>
      <sz val="10"/>
      <color rgb="FF0070C0"/>
      <name val="Arial"/>
      <family val="2"/>
    </font>
    <font>
      <u/>
      <sz val="10"/>
      <color rgb="FF0070C0"/>
      <name val="Arial"/>
      <family val="2"/>
    </font>
    <font>
      <b/>
      <sz val="10"/>
      <color rgb="FF0070C0"/>
      <name val="Arial"/>
      <family val="2"/>
    </font>
    <font>
      <sz val="14"/>
      <name val="Calibri"/>
      <family val="2"/>
      <scheme val="minor"/>
    </font>
    <font>
      <b/>
      <sz val="16"/>
      <color rgb="FFFFFFFF"/>
      <name val="Calibri"/>
      <family val="2"/>
      <scheme val="minor"/>
    </font>
    <font>
      <sz val="16"/>
      <color theme="1"/>
      <name val="Calibri"/>
      <family val="2"/>
      <scheme val="minor"/>
    </font>
    <font>
      <sz val="16"/>
      <name val="Calibri"/>
      <family val="2"/>
      <scheme val="minor"/>
    </font>
    <font>
      <b/>
      <sz val="16"/>
      <name val="Calibri"/>
      <family val="2"/>
      <scheme val="minor"/>
    </font>
    <font>
      <sz val="16"/>
      <color rgb="FFFF000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b/>
      <sz val="11"/>
      <color rgb="FFFF0000"/>
      <name val="Calibri"/>
      <family val="2"/>
      <scheme val="minor"/>
    </font>
    <font>
      <b/>
      <sz val="16"/>
      <color rgb="FFC00000"/>
      <name val="Calibri"/>
      <family val="2"/>
      <scheme val="minor"/>
    </font>
  </fonts>
  <fills count="12">
    <fill>
      <patternFill patternType="none"/>
    </fill>
    <fill>
      <patternFill patternType="gray125"/>
    </fill>
    <fill>
      <patternFill patternType="solid">
        <fgColor rgb="FF2E74B5"/>
        <bgColor indexed="64"/>
      </patternFill>
    </fill>
    <fill>
      <patternFill patternType="solid">
        <fgColor theme="0"/>
        <bgColor indexed="64"/>
      </patternFill>
    </fill>
    <fill>
      <patternFill patternType="solid">
        <fgColor rgb="FF7F1416"/>
        <bgColor indexed="64"/>
      </patternFill>
    </fill>
    <fill>
      <patternFill patternType="solid">
        <fgColor rgb="FFCCA1A1"/>
        <bgColor indexed="64"/>
      </patternFill>
    </fill>
    <fill>
      <patternFill patternType="solid">
        <fgColor rgb="FFE5D0D0"/>
        <bgColor indexed="64"/>
      </patternFill>
    </fill>
    <fill>
      <patternFill patternType="solid">
        <fgColor rgb="FF1687CB"/>
        <bgColor indexed="64"/>
      </patternFill>
    </fill>
    <fill>
      <patternFill patternType="solid">
        <fgColor rgb="FFA2CFEA"/>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52">
    <border>
      <left/>
      <right/>
      <top/>
      <bottom/>
      <diagonal/>
    </border>
    <border>
      <left/>
      <right style="medium">
        <color rgb="FFFFFFFF"/>
      </right>
      <top/>
      <bottom style="medium">
        <color rgb="FFFFFFFF"/>
      </bottom>
      <diagonal/>
    </border>
    <border>
      <left/>
      <right style="medium">
        <color rgb="FFFFFFFF"/>
      </right>
      <top/>
      <bottom style="medium">
        <color rgb="FF4472C4"/>
      </bottom>
      <diagonal/>
    </border>
    <border>
      <left/>
      <right style="medium">
        <color rgb="FFFFFFFF"/>
      </right>
      <top/>
      <bottom/>
      <diagonal/>
    </border>
    <border>
      <left style="medium">
        <color rgb="FF4472C4"/>
      </left>
      <right style="medium">
        <color rgb="FFFFFFFF"/>
      </right>
      <top style="medium">
        <color rgb="FF4472C4"/>
      </top>
      <bottom/>
      <diagonal/>
    </border>
    <border>
      <left style="medium">
        <color rgb="FF4472C4"/>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4472C4"/>
      </left>
      <right style="medium">
        <color rgb="FFFFFFFF"/>
      </right>
      <top style="medium">
        <color rgb="FFFFFFFF"/>
      </top>
      <bottom/>
      <diagonal/>
    </border>
    <border>
      <left style="medium">
        <color rgb="FF4472C4"/>
      </left>
      <right style="medium">
        <color rgb="FFFFFFFF"/>
      </right>
      <top/>
      <bottom/>
      <diagonal/>
    </border>
    <border>
      <left style="medium">
        <color rgb="FF4472C4"/>
      </left>
      <right style="medium">
        <color rgb="FFFFFFFF"/>
      </right>
      <top/>
      <bottom style="medium">
        <color rgb="FF4472C4"/>
      </bottom>
      <diagonal/>
    </border>
    <border>
      <left style="medium">
        <color rgb="FFFFFFFF"/>
      </left>
      <right style="medium">
        <color rgb="FFFFFFFF"/>
      </right>
      <top/>
      <bottom/>
      <diagonal/>
    </border>
    <border>
      <left/>
      <right/>
      <top/>
      <bottom style="medium">
        <color theme="0"/>
      </bottom>
      <diagonal/>
    </border>
    <border>
      <left/>
      <right/>
      <top style="medium">
        <color theme="0"/>
      </top>
      <bottom/>
      <diagonal/>
    </border>
    <border>
      <left style="medium">
        <color indexed="64"/>
      </left>
      <right style="medium">
        <color rgb="FF4472C4"/>
      </right>
      <top style="medium">
        <color indexed="64"/>
      </top>
      <bottom style="thick">
        <color rgb="FFFFFFFF"/>
      </bottom>
      <diagonal/>
    </border>
    <border>
      <left/>
      <right style="medium">
        <color rgb="FFFFFFFF"/>
      </right>
      <top style="medium">
        <color indexed="64"/>
      </top>
      <bottom style="thick">
        <color rgb="FFFFFFFF"/>
      </bottom>
      <diagonal/>
    </border>
    <border>
      <left style="medium">
        <color rgb="FFFFFFFF"/>
      </left>
      <right/>
      <top style="medium">
        <color indexed="64"/>
      </top>
      <bottom style="thick">
        <color rgb="FFFFFFFF"/>
      </bottom>
      <diagonal/>
    </border>
    <border>
      <left/>
      <right/>
      <top style="medium">
        <color indexed="64"/>
      </top>
      <bottom style="thick">
        <color rgb="FFFFFFFF"/>
      </bottom>
      <diagonal/>
    </border>
    <border>
      <left style="medium">
        <color indexed="64"/>
      </left>
      <right style="medium">
        <color rgb="FF4472C4"/>
      </right>
      <top/>
      <bottom style="medium">
        <color rgb="FFFFFFFF"/>
      </bottom>
      <diagonal/>
    </border>
    <border>
      <left style="medium">
        <color indexed="64"/>
      </left>
      <right style="medium">
        <color rgb="FF4472C4"/>
      </right>
      <top/>
      <bottom style="medium">
        <color rgb="FF4472C4"/>
      </bottom>
      <diagonal/>
    </border>
    <border>
      <left style="medium">
        <color indexed="64"/>
      </left>
      <right style="medium">
        <color rgb="FF4472C4"/>
      </right>
      <top style="medium">
        <color rgb="FF4472C4"/>
      </top>
      <bottom/>
      <diagonal/>
    </border>
    <border>
      <left style="medium">
        <color indexed="64"/>
      </left>
      <right style="medium">
        <color rgb="FF4472C4"/>
      </right>
      <top/>
      <bottom/>
      <diagonal/>
    </border>
    <border>
      <left style="medium">
        <color indexed="64"/>
      </left>
      <right style="medium">
        <color rgb="FF4472C4"/>
      </right>
      <top style="medium">
        <color rgb="FFFFFFFF"/>
      </top>
      <bottom/>
      <diagonal/>
    </border>
    <border>
      <left style="medium">
        <color indexed="64"/>
      </left>
      <right/>
      <top/>
      <bottom style="medium">
        <color theme="0"/>
      </bottom>
      <diagonal/>
    </border>
    <border>
      <left style="medium">
        <color indexed="64"/>
      </left>
      <right/>
      <top style="medium">
        <color theme="0"/>
      </top>
      <bottom/>
      <diagonal/>
    </border>
    <border>
      <left style="medium">
        <color rgb="FFFFFFFF"/>
      </left>
      <right style="medium">
        <color rgb="FFFFFFFF"/>
      </right>
      <top style="medium">
        <color rgb="FF002060"/>
      </top>
      <bottom/>
      <diagonal/>
    </border>
    <border>
      <left/>
      <right style="medium">
        <color rgb="FFFFFFFF"/>
      </right>
      <top style="medium">
        <color rgb="FF002060"/>
      </top>
      <bottom/>
      <diagonal/>
    </border>
    <border>
      <left style="medium">
        <color indexed="64"/>
      </left>
      <right/>
      <top/>
      <bottom/>
      <diagonal/>
    </border>
    <border>
      <left/>
      <right/>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rgb="FF7F1416"/>
      </right>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auto="1"/>
      </bottom>
      <diagonal/>
    </border>
    <border>
      <left style="thick">
        <color indexed="64"/>
      </left>
      <right style="thick">
        <color indexed="64"/>
      </right>
      <top style="thin">
        <color auto="1"/>
      </top>
      <bottom style="thin">
        <color auto="1"/>
      </bottom>
      <diagonal/>
    </border>
    <border>
      <left style="thick">
        <color indexed="64"/>
      </left>
      <right style="thick">
        <color indexed="64"/>
      </right>
      <top/>
      <bottom style="thick">
        <color indexed="64"/>
      </bottom>
      <diagonal/>
    </border>
    <border>
      <left/>
      <right/>
      <top style="thin">
        <color auto="1"/>
      </top>
      <bottom style="thin">
        <color auto="1"/>
      </bottom>
      <diagonal/>
    </border>
    <border>
      <left/>
      <right/>
      <top/>
      <bottom style="medium">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164" fontId="2" fillId="0" borderId="0" applyFont="0" applyFill="0" applyBorder="0" applyAlignment="0" applyProtection="0"/>
  </cellStyleXfs>
  <cellXfs count="215">
    <xf numFmtId="0" fontId="0" fillId="0" borderId="0" xfId="0"/>
    <xf numFmtId="0" fontId="4" fillId="2" borderId="0" xfId="0" applyFont="1" applyFill="1" applyBorder="1" applyAlignment="1">
      <alignment vertical="center" wrapText="1"/>
    </xf>
    <xf numFmtId="165" fontId="0" fillId="0" borderId="0" xfId="0" applyNumberFormat="1"/>
    <xf numFmtId="0" fontId="0" fillId="0" borderId="0" xfId="0" applyNumberFormat="1"/>
    <xf numFmtId="43" fontId="0" fillId="0" borderId="0" xfId="1" applyFont="1"/>
    <xf numFmtId="43" fontId="0" fillId="0" borderId="0" xfId="0" applyNumberFormat="1"/>
    <xf numFmtId="166" fontId="0" fillId="0" borderId="0" xfId="0" applyNumberFormat="1"/>
    <xf numFmtId="166" fontId="0" fillId="0" borderId="0" xfId="1" applyNumberFormat="1" applyFont="1"/>
    <xf numFmtId="0" fontId="0" fillId="3" borderId="1" xfId="0" applyFont="1" applyFill="1" applyBorder="1" applyAlignment="1">
      <alignment vertical="top" wrapText="1"/>
    </xf>
    <xf numFmtId="0" fontId="0" fillId="3" borderId="3" xfId="0" applyFont="1" applyFill="1" applyBorder="1" applyAlignment="1">
      <alignment vertical="top" wrapText="1"/>
    </xf>
    <xf numFmtId="0" fontId="0" fillId="3" borderId="0" xfId="0" applyFont="1" applyFill="1" applyBorder="1" applyAlignment="1">
      <alignment vertical="top" wrapText="1"/>
    </xf>
    <xf numFmtId="0" fontId="0" fillId="3" borderId="6" xfId="0" applyFont="1" applyFill="1" applyBorder="1" applyAlignment="1">
      <alignment vertical="top" wrapText="1"/>
    </xf>
    <xf numFmtId="0" fontId="0" fillId="3" borderId="11" xfId="0" applyFont="1" applyFill="1" applyBorder="1" applyAlignment="1">
      <alignment vertical="top" wrapText="1"/>
    </xf>
    <xf numFmtId="0" fontId="0" fillId="3" borderId="7" xfId="0" applyFont="1" applyFill="1" applyBorder="1" applyAlignment="1">
      <alignment vertical="top" wrapText="1"/>
    </xf>
    <xf numFmtId="0" fontId="0" fillId="3" borderId="0" xfId="0" applyFont="1" applyFill="1" applyAlignment="1">
      <alignment vertical="top" wrapText="1"/>
    </xf>
    <xf numFmtId="0" fontId="0" fillId="3" borderId="6"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0" xfId="0" quotePrefix="1" applyFont="1" applyFill="1" applyAlignment="1">
      <alignment vertical="top" wrapText="1"/>
    </xf>
    <xf numFmtId="0" fontId="6" fillId="0" borderId="0" xfId="0" applyFont="1"/>
    <xf numFmtId="0" fontId="7" fillId="0" borderId="0" xfId="0" applyFont="1"/>
    <xf numFmtId="0" fontId="4" fillId="4" borderId="14" xfId="0" applyFont="1" applyFill="1" applyBorder="1" applyAlignment="1">
      <alignment horizontal="center" vertical="center" wrapText="1"/>
    </xf>
    <xf numFmtId="0" fontId="3" fillId="4" borderId="15" xfId="0" applyFont="1" applyFill="1" applyBorder="1" applyAlignment="1">
      <alignment vertical="top" wrapText="1"/>
    </xf>
    <xf numFmtId="0" fontId="5" fillId="4" borderId="16" xfId="0" applyFont="1" applyFill="1" applyBorder="1" applyAlignment="1">
      <alignment vertical="center" wrapText="1"/>
    </xf>
    <xf numFmtId="0" fontId="5" fillId="4" borderId="17" xfId="0" applyFont="1" applyFill="1" applyBorder="1" applyAlignment="1">
      <alignment vertical="center" wrapText="1"/>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9" xfId="0" applyFont="1" applyFill="1" applyBorder="1" applyAlignment="1">
      <alignment vertical="top" wrapText="1"/>
    </xf>
    <xf numFmtId="0" fontId="4" fillId="4" borderId="2" xfId="0" applyFont="1" applyFill="1" applyBorder="1" applyAlignment="1">
      <alignment horizontal="center" vertical="top" wrapText="1"/>
    </xf>
    <xf numFmtId="0" fontId="0" fillId="4" borderId="21" xfId="0" applyFont="1" applyFill="1" applyBorder="1" applyAlignment="1">
      <alignment vertical="center" wrapText="1"/>
    </xf>
    <xf numFmtId="0" fontId="4" fillId="4" borderId="3" xfId="0" applyFont="1" applyFill="1" applyBorder="1" applyAlignment="1">
      <alignment horizontal="center" vertical="top" wrapText="1"/>
    </xf>
    <xf numFmtId="0" fontId="0" fillId="4" borderId="27" xfId="0" applyFont="1" applyFill="1" applyBorder="1" applyAlignment="1">
      <alignment vertical="center" wrapText="1"/>
    </xf>
    <xf numFmtId="0" fontId="4" fillId="4" borderId="0" xfId="0" applyFont="1" applyFill="1" applyBorder="1" applyAlignment="1">
      <alignment horizontal="center" vertical="top" wrapText="1"/>
    </xf>
    <xf numFmtId="0" fontId="0" fillId="4" borderId="23" xfId="0" applyFont="1" applyFill="1" applyBorder="1" applyAlignment="1">
      <alignment vertical="center" wrapText="1"/>
    </xf>
    <xf numFmtId="0" fontId="0" fillId="4" borderId="24" xfId="0" applyFont="1" applyFill="1" applyBorder="1" applyAlignment="1">
      <alignment vertical="center" wrapText="1"/>
    </xf>
    <xf numFmtId="0" fontId="4" fillId="4" borderId="13" xfId="0" applyFont="1" applyFill="1" applyBorder="1" applyAlignment="1">
      <alignment horizontal="center" vertical="top" wrapText="1"/>
    </xf>
    <xf numFmtId="0" fontId="4" fillId="4" borderId="19" xfId="0" applyFont="1" applyFill="1" applyBorder="1" applyAlignment="1">
      <alignment horizontal="center" vertical="center" wrapText="1"/>
    </xf>
    <xf numFmtId="0" fontId="0" fillId="5" borderId="3" xfId="0" applyFont="1" applyFill="1" applyBorder="1" applyAlignment="1">
      <alignment vertical="top" wrapText="1"/>
    </xf>
    <xf numFmtId="0" fontId="0" fillId="5" borderId="1" xfId="0" applyFont="1" applyFill="1" applyBorder="1" applyAlignment="1">
      <alignment vertical="top" wrapText="1"/>
    </xf>
    <xf numFmtId="0" fontId="0" fillId="5" borderId="26" xfId="0" applyFont="1" applyFill="1" applyBorder="1" applyAlignment="1">
      <alignment vertical="top" wrapText="1"/>
    </xf>
    <xf numFmtId="0" fontId="8" fillId="3" borderId="1"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xf>
    <xf numFmtId="0" fontId="8" fillId="5" borderId="25" xfId="0" applyFont="1" applyFill="1" applyBorder="1" applyAlignment="1">
      <alignment vertical="top" wrapText="1"/>
    </xf>
    <xf numFmtId="0" fontId="8" fillId="5" borderId="1" xfId="0" applyFont="1" applyFill="1" applyBorder="1" applyAlignment="1">
      <alignment vertical="top" wrapText="1"/>
    </xf>
    <xf numFmtId="0" fontId="0" fillId="5" borderId="0" xfId="0" applyFill="1"/>
    <xf numFmtId="0" fontId="0" fillId="6" borderId="0" xfId="0" applyFill="1"/>
    <xf numFmtId="0" fontId="0" fillId="5" borderId="0" xfId="0" applyFill="1" applyAlignment="1">
      <alignment wrapText="1"/>
    </xf>
    <xf numFmtId="0" fontId="4" fillId="4" borderId="28" xfId="0" applyFont="1" applyFill="1" applyBorder="1" applyAlignment="1">
      <alignment vertical="center" wrapText="1"/>
    </xf>
    <xf numFmtId="0" fontId="0" fillId="3" borderId="28" xfId="0" applyFont="1" applyFill="1" applyBorder="1" applyAlignment="1">
      <alignment vertical="top" wrapText="1"/>
    </xf>
    <xf numFmtId="0" fontId="0" fillId="5" borderId="28" xfId="0" applyFont="1" applyFill="1" applyBorder="1" applyAlignment="1">
      <alignment vertical="top" wrapText="1"/>
    </xf>
    <xf numFmtId="0" fontId="0" fillId="5" borderId="29" xfId="0" applyFont="1" applyFill="1" applyBorder="1" applyAlignment="1">
      <alignment vertical="top" wrapText="1"/>
    </xf>
    <xf numFmtId="0" fontId="0" fillId="0" borderId="0" xfId="0" applyBorder="1" applyAlignment="1">
      <alignment vertical="top"/>
    </xf>
    <xf numFmtId="0" fontId="9" fillId="0" borderId="36" xfId="0" applyFont="1" applyBorder="1" applyAlignment="1">
      <alignment vertical="top" wrapText="1"/>
    </xf>
    <xf numFmtId="0" fontId="11" fillId="3" borderId="1" xfId="0" applyFont="1" applyFill="1" applyBorder="1" applyAlignment="1">
      <alignment vertical="top" wrapText="1"/>
    </xf>
    <xf numFmtId="0" fontId="12" fillId="3" borderId="1"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xf>
    <xf numFmtId="0" fontId="10" fillId="4" borderId="2" xfId="0" applyFont="1" applyFill="1" applyBorder="1" applyAlignment="1">
      <alignment horizontal="center" vertical="top" wrapText="1"/>
    </xf>
    <xf numFmtId="0" fontId="10" fillId="4" borderId="1" xfId="0" applyFont="1" applyFill="1" applyBorder="1" applyAlignment="1">
      <alignment horizontal="center" vertical="top" wrapText="1"/>
    </xf>
    <xf numFmtId="0" fontId="12" fillId="3" borderId="28" xfId="0" applyFont="1" applyFill="1" applyBorder="1" applyAlignment="1">
      <alignment vertical="top" wrapText="1"/>
    </xf>
    <xf numFmtId="0" fontId="10" fillId="4" borderId="12" xfId="0" applyFont="1" applyFill="1" applyBorder="1" applyAlignment="1">
      <alignment horizontal="center" vertical="top" wrapText="1"/>
    </xf>
    <xf numFmtId="0" fontId="12" fillId="3" borderId="3" xfId="0" applyFont="1" applyFill="1" applyBorder="1" applyAlignment="1">
      <alignment vertical="top" wrapText="1"/>
    </xf>
    <xf numFmtId="0" fontId="0" fillId="7" borderId="33" xfId="0" applyFill="1" applyBorder="1" applyAlignment="1">
      <alignment vertical="top"/>
    </xf>
    <xf numFmtId="0" fontId="0" fillId="7" borderId="34" xfId="0" applyFill="1" applyBorder="1" applyAlignment="1">
      <alignment vertical="top"/>
    </xf>
    <xf numFmtId="0" fontId="0" fillId="7" borderId="27" xfId="0" applyFill="1" applyBorder="1" applyAlignment="1">
      <alignment vertical="top"/>
    </xf>
    <xf numFmtId="0" fontId="0" fillId="7" borderId="0" xfId="0" applyFill="1" applyBorder="1" applyAlignment="1">
      <alignment vertical="top"/>
    </xf>
    <xf numFmtId="0" fontId="0" fillId="7" borderId="35" xfId="0" applyFill="1" applyBorder="1" applyAlignment="1">
      <alignment vertical="top"/>
    </xf>
    <xf numFmtId="0" fontId="14" fillId="7" borderId="32" xfId="0" applyFont="1" applyFill="1" applyBorder="1" applyAlignment="1">
      <alignment vertical="top"/>
    </xf>
    <xf numFmtId="0" fontId="9" fillId="8" borderId="36" xfId="0" applyFont="1" applyFill="1" applyBorder="1" applyAlignment="1">
      <alignment vertical="top" wrapText="1"/>
    </xf>
    <xf numFmtId="0" fontId="0" fillId="8" borderId="0" xfId="0" applyFill="1" applyBorder="1" applyAlignment="1">
      <alignment vertical="top"/>
    </xf>
    <xf numFmtId="0" fontId="15" fillId="7" borderId="36" xfId="0" applyFont="1" applyFill="1" applyBorder="1" applyAlignment="1">
      <alignment vertical="top" wrapText="1"/>
    </xf>
    <xf numFmtId="0" fontId="16" fillId="7" borderId="0" xfId="0" applyFont="1" applyFill="1" applyBorder="1" applyAlignment="1">
      <alignment vertical="top" wrapText="1"/>
    </xf>
    <xf numFmtId="0" fontId="17" fillId="0" borderId="0" xfId="0" applyFont="1"/>
    <xf numFmtId="0" fontId="8" fillId="0" borderId="35" xfId="0" applyFont="1" applyBorder="1" applyAlignment="1">
      <alignment vertical="top"/>
    </xf>
    <xf numFmtId="0" fontId="8" fillId="8" borderId="35" xfId="0" applyFont="1" applyFill="1" applyBorder="1" applyAlignment="1">
      <alignment vertical="top"/>
    </xf>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0" xfId="0" applyFont="1" applyFill="1" applyAlignment="1">
      <alignment horizontal="left" vertical="top" wrapText="1"/>
    </xf>
    <xf numFmtId="0" fontId="22" fillId="0" borderId="37" xfId="0" applyFont="1" applyFill="1" applyBorder="1" applyAlignment="1">
      <alignment horizontal="left" vertical="top" wrapText="1"/>
    </xf>
    <xf numFmtId="0" fontId="23" fillId="0" borderId="37" xfId="0" applyFont="1" applyFill="1" applyBorder="1" applyAlignment="1">
      <alignment horizontal="left" vertical="top" wrapText="1"/>
    </xf>
    <xf numFmtId="0" fontId="20" fillId="0" borderId="38" xfId="0" applyFont="1" applyFill="1" applyBorder="1" applyAlignment="1">
      <alignment horizontal="left" vertical="top" wrapText="1"/>
    </xf>
    <xf numFmtId="0" fontId="23" fillId="0" borderId="38" xfId="0" applyFont="1" applyFill="1" applyBorder="1" applyAlignment="1">
      <alignment horizontal="left" vertical="top" wrapText="1"/>
    </xf>
    <xf numFmtId="0" fontId="1" fillId="0" borderId="40" xfId="0" applyFont="1" applyFill="1" applyBorder="1" applyAlignment="1">
      <alignment horizontal="left" vertical="top" wrapText="1"/>
    </xf>
    <xf numFmtId="0" fontId="19" fillId="9"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24" fillId="0" borderId="43"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40" xfId="0" applyFont="1" applyFill="1" applyBorder="1" applyAlignment="1">
      <alignment horizontal="left" vertical="top" wrapText="1"/>
    </xf>
    <xf numFmtId="0" fontId="26" fillId="0" borderId="42" xfId="0" applyFont="1" applyFill="1" applyBorder="1" applyAlignment="1">
      <alignment horizontal="center" vertical="center" wrapText="1"/>
    </xf>
    <xf numFmtId="0" fontId="24" fillId="0" borderId="44" xfId="0" applyFont="1" applyFill="1" applyBorder="1" applyAlignment="1">
      <alignment horizontal="left" vertical="top" wrapText="1"/>
    </xf>
    <xf numFmtId="0" fontId="23" fillId="0" borderId="43" xfId="0" applyFont="1" applyFill="1" applyBorder="1" applyAlignment="1">
      <alignment horizontal="left" vertical="top" wrapText="1"/>
    </xf>
    <xf numFmtId="0" fontId="4" fillId="4" borderId="21" xfId="0" applyFont="1" applyFill="1" applyBorder="1" applyAlignment="1">
      <alignment vertical="top" wrapText="1"/>
    </xf>
    <xf numFmtId="0" fontId="4" fillId="4" borderId="19" xfId="0" applyFont="1" applyFill="1" applyBorder="1" applyAlignment="1">
      <alignment vertical="top" wrapText="1"/>
    </xf>
    <xf numFmtId="0" fontId="5" fillId="4" borderId="0" xfId="0" applyFont="1" applyFill="1" applyBorder="1" applyAlignment="1">
      <alignment vertical="center" wrapText="1"/>
    </xf>
    <xf numFmtId="0" fontId="4" fillId="4" borderId="0" xfId="0" applyFont="1" applyFill="1" applyBorder="1" applyAlignment="1">
      <alignment vertical="center" wrapText="1"/>
    </xf>
    <xf numFmtId="0" fontId="0" fillId="5" borderId="0" xfId="0" applyFont="1" applyFill="1" applyBorder="1" applyAlignment="1">
      <alignment vertical="top" wrapText="1"/>
    </xf>
    <xf numFmtId="0" fontId="0" fillId="8" borderId="0" xfId="0" applyFill="1" applyBorder="1" applyAlignment="1">
      <alignment vertical="top" wrapText="1"/>
    </xf>
    <xf numFmtId="0" fontId="0" fillId="0" borderId="0" xfId="0" applyFill="1" applyBorder="1" applyAlignment="1">
      <alignment vertical="top" wrapText="1"/>
    </xf>
    <xf numFmtId="0" fontId="0" fillId="0" borderId="0" xfId="0" applyAlignment="1">
      <alignment wrapText="1"/>
    </xf>
    <xf numFmtId="0" fontId="0" fillId="5" borderId="3" xfId="0" applyFont="1" applyFill="1" applyBorder="1" applyAlignment="1">
      <alignment horizontal="center" vertical="top" wrapText="1"/>
    </xf>
    <xf numFmtId="0" fontId="0" fillId="0" borderId="0" xfId="0"/>
    <xf numFmtId="0" fontId="28" fillId="4" borderId="0" xfId="0" applyFont="1" applyFill="1" applyBorder="1" applyAlignment="1">
      <alignment vertical="center" wrapText="1"/>
    </xf>
    <xf numFmtId="0" fontId="29" fillId="0" borderId="47" xfId="0" applyFont="1" applyFill="1" applyBorder="1" applyAlignment="1">
      <alignment vertical="top" wrapText="1"/>
    </xf>
    <xf numFmtId="0" fontId="30" fillId="3" borderId="47" xfId="0" applyFont="1" applyFill="1" applyBorder="1" applyAlignment="1">
      <alignment vertical="top" wrapText="1"/>
    </xf>
    <xf numFmtId="0" fontId="30" fillId="3" borderId="47" xfId="0" applyFont="1" applyFill="1" applyBorder="1" applyAlignment="1">
      <alignment horizontal="left" vertical="top" wrapText="1"/>
    </xf>
    <xf numFmtId="0" fontId="30" fillId="3" borderId="49" xfId="0" applyFont="1" applyFill="1" applyBorder="1" applyAlignment="1">
      <alignment horizontal="left" vertical="top" wrapText="1"/>
    </xf>
    <xf numFmtId="0" fontId="33" fillId="0" borderId="49" xfId="0" applyFont="1" applyFill="1" applyBorder="1" applyAlignment="1">
      <alignment vertical="top" wrapText="1"/>
    </xf>
    <xf numFmtId="0" fontId="29" fillId="0" borderId="49" xfId="0" applyFont="1" applyFill="1" applyBorder="1" applyAlignment="1">
      <alignment vertical="top" wrapText="1"/>
    </xf>
    <xf numFmtId="0" fontId="29" fillId="0" borderId="47" xfId="0" applyFont="1" applyBorder="1" applyAlignment="1">
      <alignment horizontal="left" vertical="top" wrapText="1"/>
    </xf>
    <xf numFmtId="0" fontId="29" fillId="0" borderId="49" xfId="0" applyFont="1" applyFill="1" applyBorder="1" applyAlignment="1">
      <alignment horizontal="left" vertical="top" wrapText="1"/>
    </xf>
    <xf numFmtId="0" fontId="30" fillId="3" borderId="51" xfId="0" applyFont="1" applyFill="1" applyBorder="1" applyAlignment="1">
      <alignment vertical="top" wrapText="1"/>
    </xf>
    <xf numFmtId="0" fontId="33" fillId="0" borderId="48" xfId="0" applyFont="1" applyFill="1" applyBorder="1" applyAlignment="1">
      <alignment vertical="top" wrapText="1"/>
    </xf>
    <xf numFmtId="0" fontId="33" fillId="0" borderId="47" xfId="0" applyFont="1" applyFill="1" applyBorder="1" applyAlignment="1">
      <alignment vertical="top" wrapText="1"/>
    </xf>
    <xf numFmtId="0" fontId="29" fillId="0" borderId="47" xfId="0" applyFont="1" applyFill="1" applyBorder="1" applyAlignment="1">
      <alignment horizontal="left" vertical="top" wrapText="1"/>
    </xf>
    <xf numFmtId="0" fontId="32" fillId="3" borderId="48" xfId="0" applyFont="1" applyFill="1" applyBorder="1" applyAlignment="1">
      <alignment horizontal="left" vertical="top" wrapText="1"/>
    </xf>
    <xf numFmtId="0" fontId="30" fillId="3" borderId="49"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36" fillId="11" borderId="47" xfId="0" applyFont="1" applyFill="1" applyBorder="1" applyAlignment="1">
      <alignment vertical="center" wrapText="1"/>
    </xf>
    <xf numFmtId="0" fontId="32" fillId="3" borderId="47" xfId="0" applyFont="1" applyFill="1" applyBorder="1" applyAlignment="1">
      <alignment horizontal="left" vertical="top" wrapText="1"/>
    </xf>
    <xf numFmtId="0" fontId="31" fillId="3" borderId="47" xfId="0" applyFont="1" applyFill="1" applyBorder="1" applyAlignment="1">
      <alignment horizontal="left" vertical="top" wrapText="1"/>
    </xf>
    <xf numFmtId="0" fontId="30" fillId="3" borderId="50" xfId="0" applyFont="1" applyFill="1" applyBorder="1" applyAlignment="1">
      <alignment horizontal="left" vertical="top" wrapText="1"/>
    </xf>
    <xf numFmtId="0" fontId="31" fillId="3" borderId="50" xfId="0" applyFont="1" applyFill="1" applyBorder="1" applyAlignment="1">
      <alignment horizontal="left" vertical="top" wrapText="1"/>
    </xf>
    <xf numFmtId="0" fontId="30" fillId="3" borderId="49"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29" fillId="3" borderId="47" xfId="0" applyFont="1" applyFill="1" applyBorder="1" applyAlignment="1">
      <alignment horizontal="left" vertical="top" wrapText="1"/>
    </xf>
    <xf numFmtId="0" fontId="0" fillId="0" borderId="47" xfId="0" applyBorder="1" applyAlignment="1">
      <alignment horizontal="left"/>
    </xf>
    <xf numFmtId="0" fontId="30" fillId="0" borderId="47" xfId="0" applyFont="1" applyBorder="1" applyAlignment="1">
      <alignment vertical="top" wrapText="1"/>
    </xf>
    <xf numFmtId="0" fontId="30" fillId="0" borderId="47" xfId="0" applyFont="1" applyBorder="1" applyAlignment="1">
      <alignment horizontal="left" vertical="top" wrapText="1"/>
    </xf>
    <xf numFmtId="0" fontId="31" fillId="3" borderId="49" xfId="0" applyFont="1" applyFill="1" applyBorder="1" applyAlignment="1">
      <alignment horizontal="left" vertical="top" wrapText="1"/>
    </xf>
    <xf numFmtId="0" fontId="0" fillId="0" borderId="47" xfId="0" applyBorder="1"/>
    <xf numFmtId="0" fontId="6" fillId="0" borderId="47" xfId="0" applyFont="1" applyBorder="1"/>
    <xf numFmtId="0" fontId="0" fillId="0" borderId="48" xfId="0" applyBorder="1"/>
    <xf numFmtId="0" fontId="28" fillId="4" borderId="0" xfId="0" applyFont="1" applyFill="1" applyBorder="1" applyAlignment="1">
      <alignment horizontal="center" vertical="center" wrapText="1"/>
    </xf>
    <xf numFmtId="0" fontId="37" fillId="0" borderId="47" xfId="0" applyFont="1" applyBorder="1"/>
    <xf numFmtId="0" fontId="9" fillId="0" borderId="36" xfId="0" applyFont="1" applyBorder="1" applyAlignment="1">
      <alignment horizontal="center" vertical="top" wrapText="1"/>
    </xf>
    <xf numFmtId="0" fontId="8" fillId="8" borderId="35" xfId="0" applyFont="1" applyFill="1" applyBorder="1" applyAlignment="1">
      <alignment horizontal="center" vertical="top"/>
    </xf>
    <xf numFmtId="0" fontId="0" fillId="5" borderId="29" xfId="0" applyFont="1" applyFill="1" applyBorder="1" applyAlignment="1">
      <alignment vertical="top" wrapText="1"/>
    </xf>
    <xf numFmtId="0" fontId="0" fillId="5" borderId="31" xfId="0" applyFont="1" applyFill="1" applyBorder="1" applyAlignment="1">
      <alignment vertical="top" wrapText="1"/>
    </xf>
    <xf numFmtId="0" fontId="4" fillId="4" borderId="22" xfId="0" applyFont="1" applyFill="1" applyBorder="1" applyAlignment="1">
      <alignment vertical="top" wrapText="1"/>
    </xf>
    <xf numFmtId="0" fontId="4" fillId="4" borderId="21" xfId="0" applyFont="1" applyFill="1" applyBorder="1" applyAlignment="1">
      <alignment vertical="top" wrapText="1"/>
    </xf>
    <xf numFmtId="0" fontId="4" fillId="4" borderId="19" xfId="0" applyFont="1" applyFill="1" applyBorder="1" applyAlignment="1">
      <alignment vertical="top" wrapText="1"/>
    </xf>
    <xf numFmtId="0" fontId="4" fillId="4" borderId="8" xfId="0" applyFont="1" applyFill="1" applyBorder="1" applyAlignment="1">
      <alignment horizontal="center"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center" vertical="top" wrapText="1"/>
    </xf>
    <xf numFmtId="0" fontId="8" fillId="5" borderId="6" xfId="0" applyFont="1" applyFill="1" applyBorder="1" applyAlignment="1">
      <alignment vertical="top" wrapText="1"/>
    </xf>
    <xf numFmtId="0" fontId="8" fillId="5" borderId="11" xfId="0" applyFont="1" applyFill="1" applyBorder="1" applyAlignment="1">
      <alignment vertical="top" wrapText="1"/>
    </xf>
    <xf numFmtId="0" fontId="8" fillId="5" borderId="7" xfId="0" applyFont="1" applyFill="1" applyBorder="1" applyAlignment="1">
      <alignment vertical="top" wrapText="1"/>
    </xf>
    <xf numFmtId="0" fontId="0" fillId="5" borderId="6" xfId="0" applyFont="1" applyFill="1" applyBorder="1" applyAlignment="1">
      <alignment vertical="top" wrapText="1"/>
    </xf>
    <xf numFmtId="0" fontId="0" fillId="5" borderId="11" xfId="0" applyFont="1" applyFill="1" applyBorder="1" applyAlignment="1">
      <alignment vertical="top" wrapText="1"/>
    </xf>
    <xf numFmtId="0" fontId="0" fillId="5" borderId="7" xfId="0" applyFont="1" applyFill="1" applyBorder="1" applyAlignment="1">
      <alignment vertical="top" wrapText="1"/>
    </xf>
    <xf numFmtId="0" fontId="0" fillId="5" borderId="30" xfId="0" applyFont="1" applyFill="1" applyBorder="1" applyAlignment="1">
      <alignment vertical="top" wrapText="1"/>
    </xf>
    <xf numFmtId="0" fontId="0" fillId="4" borderId="20" xfId="0" applyFont="1" applyFill="1" applyBorder="1" applyAlignment="1">
      <alignment vertical="top" wrapText="1"/>
    </xf>
    <xf numFmtId="0" fontId="0" fillId="4" borderId="19" xfId="0" applyFont="1" applyFill="1" applyBorder="1" applyAlignment="1">
      <alignment vertical="top" wrapText="1"/>
    </xf>
    <xf numFmtId="0" fontId="10" fillId="4" borderId="4" xfId="0" applyFont="1" applyFill="1" applyBorder="1" applyAlignment="1">
      <alignment horizontal="center" vertical="top" wrapText="1"/>
    </xf>
    <xf numFmtId="0" fontId="10" fillId="4" borderId="10" xfId="0" applyFont="1" applyFill="1" applyBorder="1" applyAlignment="1">
      <alignment horizontal="center" vertical="top" wrapText="1"/>
    </xf>
    <xf numFmtId="0" fontId="5" fillId="4" borderId="17" xfId="0" applyFont="1" applyFill="1" applyBorder="1" applyAlignment="1">
      <alignment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0" fontId="0" fillId="3" borderId="6" xfId="0" applyFont="1" applyFill="1" applyBorder="1" applyAlignment="1">
      <alignment vertical="top" wrapText="1"/>
    </xf>
    <xf numFmtId="0" fontId="0" fillId="3" borderId="11" xfId="0" applyFont="1" applyFill="1" applyBorder="1" applyAlignment="1">
      <alignment vertical="top" wrapText="1"/>
    </xf>
    <xf numFmtId="0" fontId="0" fillId="3" borderId="7" xfId="0" applyFont="1" applyFill="1" applyBorder="1" applyAlignment="1">
      <alignment vertical="top" wrapText="1"/>
    </xf>
    <xf numFmtId="0" fontId="0" fillId="3" borderId="29" xfId="0" applyFont="1" applyFill="1" applyBorder="1" applyAlignment="1">
      <alignment vertical="top" wrapText="1"/>
    </xf>
    <xf numFmtId="0" fontId="0" fillId="3" borderId="30" xfId="0" applyFont="1" applyFill="1" applyBorder="1" applyAlignment="1">
      <alignment vertical="top" wrapText="1"/>
    </xf>
    <xf numFmtId="0" fontId="0" fillId="3" borderId="31" xfId="0" applyFont="1" applyFill="1" applyBorder="1" applyAlignment="1">
      <alignment vertical="top" wrapText="1"/>
    </xf>
    <xf numFmtId="0" fontId="0" fillId="3" borderId="6"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7"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6" xfId="0" applyFont="1" applyFill="1" applyBorder="1" applyAlignment="1">
      <alignment vertical="top" wrapText="1"/>
    </xf>
    <xf numFmtId="0" fontId="8" fillId="3" borderId="11" xfId="0" applyFont="1" applyFill="1" applyBorder="1" applyAlignment="1">
      <alignment vertical="top" wrapText="1"/>
    </xf>
    <xf numFmtId="0" fontId="8" fillId="3" borderId="7" xfId="0" applyFont="1" applyFill="1" applyBorder="1" applyAlignment="1">
      <alignment vertical="top" wrapText="1"/>
    </xf>
    <xf numFmtId="0" fontId="13" fillId="3" borderId="0" xfId="0" applyFont="1" applyFill="1" applyBorder="1" applyAlignment="1">
      <alignment horizontal="center" vertical="top" wrapText="1"/>
    </xf>
    <xf numFmtId="0" fontId="13" fillId="3" borderId="46" xfId="0" applyFont="1" applyFill="1" applyBorder="1" applyAlignment="1">
      <alignment horizontal="center" vertical="top" wrapText="1"/>
    </xf>
    <xf numFmtId="0" fontId="12" fillId="3" borderId="0" xfId="0" applyFont="1" applyFill="1" applyBorder="1" applyAlignment="1">
      <alignment horizontal="center" vertical="top" wrapText="1"/>
    </xf>
    <xf numFmtId="0" fontId="12" fillId="3" borderId="46" xfId="0" applyFont="1" applyFill="1" applyBorder="1" applyAlignment="1">
      <alignment horizontal="center" vertical="top" wrapText="1"/>
    </xf>
    <xf numFmtId="0" fontId="0" fillId="5" borderId="11" xfId="0" applyFont="1" applyFill="1" applyBorder="1" applyAlignment="1">
      <alignment horizontal="center" vertical="top" wrapText="1"/>
    </xf>
    <xf numFmtId="0" fontId="0" fillId="5" borderId="7" xfId="0" applyFont="1" applyFill="1" applyBorder="1" applyAlignment="1">
      <alignment horizontal="center" vertical="top" wrapText="1"/>
    </xf>
    <xf numFmtId="0" fontId="0" fillId="3" borderId="35" xfId="0" applyFont="1" applyFill="1" applyBorder="1" applyAlignment="1">
      <alignment horizontal="center" vertical="top" wrapText="1"/>
    </xf>
    <xf numFmtId="0" fontId="0" fillId="5" borderId="35" xfId="0" applyFont="1" applyFill="1" applyBorder="1" applyAlignment="1">
      <alignment horizontal="center" vertical="top" wrapText="1"/>
    </xf>
    <xf numFmtId="0" fontId="36" fillId="10" borderId="49" xfId="0" applyFont="1" applyFill="1" applyBorder="1" applyAlignment="1">
      <alignment vertical="center" wrapText="1"/>
    </xf>
    <xf numFmtId="0" fontId="36" fillId="10" borderId="47" xfId="0" applyFont="1" applyFill="1" applyBorder="1" applyAlignment="1">
      <alignment vertical="center" wrapText="1"/>
    </xf>
    <xf numFmtId="0" fontId="36" fillId="11" borderId="47" xfId="0" applyFont="1" applyFill="1" applyBorder="1" applyAlignment="1">
      <alignment vertical="center" wrapText="1"/>
    </xf>
    <xf numFmtId="0" fontId="30" fillId="0" borderId="48" xfId="0" applyFont="1" applyFill="1" applyBorder="1" applyAlignment="1">
      <alignment vertical="top" wrapText="1"/>
    </xf>
    <xf numFmtId="0" fontId="29" fillId="0" borderId="50" xfId="0" applyFont="1" applyFill="1" applyBorder="1" applyAlignment="1">
      <alignment vertical="top" wrapText="1"/>
    </xf>
    <xf numFmtId="0" fontId="29" fillId="0" borderId="49" xfId="0" applyFont="1" applyFill="1" applyBorder="1" applyAlignment="1">
      <alignment vertical="top" wrapText="1"/>
    </xf>
    <xf numFmtId="0" fontId="36" fillId="10" borderId="48" xfId="0" applyFont="1" applyFill="1" applyBorder="1" applyAlignment="1">
      <alignment horizontal="left" vertical="center" wrapText="1"/>
    </xf>
    <xf numFmtId="0" fontId="36" fillId="10" borderId="50" xfId="0" applyFont="1" applyFill="1" applyBorder="1" applyAlignment="1">
      <alignment horizontal="left" vertical="center" wrapText="1"/>
    </xf>
    <xf numFmtId="0" fontId="36" fillId="10" borderId="49" xfId="0" applyFont="1" applyFill="1" applyBorder="1" applyAlignment="1">
      <alignment horizontal="left" vertical="center" wrapText="1"/>
    </xf>
    <xf numFmtId="0" fontId="36" fillId="10" borderId="48" xfId="0" applyFont="1" applyFill="1" applyBorder="1" applyAlignment="1">
      <alignment horizontal="center" vertical="center" wrapText="1"/>
    </xf>
    <xf numFmtId="0" fontId="36" fillId="10" borderId="50" xfId="0" applyFont="1" applyFill="1" applyBorder="1" applyAlignment="1">
      <alignment horizontal="center" vertical="center" wrapText="1"/>
    </xf>
    <xf numFmtId="0" fontId="36" fillId="10" borderId="49" xfId="0" applyFont="1" applyFill="1" applyBorder="1" applyAlignment="1">
      <alignment horizontal="center" vertical="center" wrapText="1"/>
    </xf>
    <xf numFmtId="0" fontId="28" fillId="4" borderId="0" xfId="0" applyFont="1" applyFill="1" applyBorder="1" applyAlignment="1">
      <alignment vertical="center" wrapText="1"/>
    </xf>
    <xf numFmtId="0" fontId="29" fillId="0" borderId="47" xfId="0" applyFont="1" applyFill="1" applyBorder="1" applyAlignment="1">
      <alignment horizontal="left" vertical="top" wrapText="1"/>
    </xf>
    <xf numFmtId="0" fontId="33" fillId="0" borderId="47" xfId="0" applyFont="1" applyFill="1" applyBorder="1" applyAlignment="1">
      <alignment horizontal="left" vertical="top" wrapText="1"/>
    </xf>
    <xf numFmtId="0" fontId="32" fillId="0" borderId="48" xfId="0" applyFont="1" applyBorder="1" applyAlignment="1">
      <alignment horizontal="left" vertical="top" wrapText="1"/>
    </xf>
    <xf numFmtId="0" fontId="32" fillId="0" borderId="50" xfId="0" applyFont="1" applyBorder="1" applyAlignment="1">
      <alignment horizontal="left" vertical="top" wrapText="1"/>
    </xf>
    <xf numFmtId="0" fontId="32" fillId="0" borderId="49" xfId="0" applyFont="1" applyBorder="1" applyAlignment="1">
      <alignment horizontal="left" vertical="top" wrapText="1"/>
    </xf>
    <xf numFmtId="0" fontId="27" fillId="0" borderId="47" xfId="0" applyFont="1" applyFill="1" applyBorder="1" applyAlignment="1">
      <alignment horizontal="center" vertical="center" wrapText="1"/>
    </xf>
    <xf numFmtId="0" fontId="30" fillId="0" borderId="48" xfId="0" applyFont="1" applyFill="1" applyBorder="1" applyAlignment="1">
      <alignment horizontal="left" vertical="top" wrapText="1"/>
    </xf>
    <xf numFmtId="0" fontId="30" fillId="0" borderId="50" xfId="0" applyFont="1" applyFill="1" applyBorder="1" applyAlignment="1">
      <alignment horizontal="left" vertical="top" wrapText="1"/>
    </xf>
    <xf numFmtId="0" fontId="30" fillId="0" borderId="49" xfId="0" applyFont="1" applyFill="1" applyBorder="1" applyAlignment="1">
      <alignment horizontal="left" vertical="top" wrapText="1"/>
    </xf>
    <xf numFmtId="0" fontId="30" fillId="3" borderId="48" xfId="0" applyFont="1" applyFill="1" applyBorder="1" applyAlignment="1">
      <alignment horizontal="center" vertical="center" wrapText="1"/>
    </xf>
    <xf numFmtId="0" fontId="30" fillId="3" borderId="50" xfId="0" applyFont="1" applyFill="1" applyBorder="1" applyAlignment="1">
      <alignment horizontal="center" vertical="center" wrapText="1"/>
    </xf>
    <xf numFmtId="0" fontId="30" fillId="3" borderId="49"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39" xfId="0" applyFont="1" applyFill="1" applyBorder="1" applyAlignment="1">
      <alignment horizontal="center" vertical="center" wrapText="1"/>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colors>
    <mruColors>
      <color rgb="FF7F1416"/>
      <color rgb="FFFECCCC"/>
      <color rgb="FFE5D0D0"/>
      <color rgb="FFA2CFEA"/>
      <color rgb="FF1687CB"/>
      <color rgb="FFCC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15</xdr:row>
      <xdr:rowOff>245828</xdr:rowOff>
    </xdr:from>
    <xdr:to>
      <xdr:col>1</xdr:col>
      <xdr:colOff>41060</xdr:colOff>
      <xdr:row>16</xdr:row>
      <xdr:rowOff>197010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95251" y="5562510"/>
          <a:ext cx="534627" cy="540000"/>
        </a:xfrm>
        <a:prstGeom prst="rect">
          <a:avLst/>
        </a:prstGeom>
      </xdr:spPr>
    </xdr:pic>
    <xdr:clientData/>
  </xdr:twoCellAnchor>
  <xdr:twoCellAnchor editAs="oneCell">
    <xdr:from>
      <xdr:col>0</xdr:col>
      <xdr:colOff>47627</xdr:colOff>
      <xdr:row>25</xdr:row>
      <xdr:rowOff>212913</xdr:rowOff>
    </xdr:from>
    <xdr:to>
      <xdr:col>1</xdr:col>
      <xdr:colOff>5598</xdr:colOff>
      <xdr:row>27</xdr:row>
      <xdr:rowOff>164095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7627" y="9530095"/>
          <a:ext cx="546789" cy="540000"/>
        </a:xfrm>
        <a:prstGeom prst="rect">
          <a:avLst/>
        </a:prstGeom>
      </xdr:spPr>
    </xdr:pic>
    <xdr:clientData/>
  </xdr:twoCellAnchor>
  <xdr:twoCellAnchor editAs="oneCell">
    <xdr:from>
      <xdr:col>0</xdr:col>
      <xdr:colOff>104354</xdr:colOff>
      <xdr:row>3</xdr:row>
      <xdr:rowOff>326372</xdr:rowOff>
    </xdr:from>
    <xdr:to>
      <xdr:col>1</xdr:col>
      <xdr:colOff>60895</xdr:colOff>
      <xdr:row>4</xdr:row>
      <xdr:rowOff>280610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lum bright="70000" contrast="-70000"/>
          <a:extLst>
            <a:ext uri="{28A0092B-C50C-407E-A947-70E740481C1C}">
              <a14:useLocalDpi xmlns:a14="http://schemas.microsoft.com/office/drawing/2010/main" val="0"/>
            </a:ext>
          </a:extLst>
        </a:blip>
        <a:stretch>
          <a:fillRect/>
        </a:stretch>
      </xdr:blipFill>
      <xdr:spPr>
        <a:xfrm>
          <a:off x="104354" y="1625236"/>
          <a:ext cx="545359" cy="540000"/>
        </a:xfrm>
        <a:prstGeom prst="rect">
          <a:avLst/>
        </a:prstGeom>
      </xdr:spPr>
    </xdr:pic>
    <xdr:clientData/>
  </xdr:twoCellAnchor>
  <xdr:twoCellAnchor editAs="oneCell">
    <xdr:from>
      <xdr:col>0</xdr:col>
      <xdr:colOff>27314</xdr:colOff>
      <xdr:row>7</xdr:row>
      <xdr:rowOff>175882</xdr:rowOff>
    </xdr:from>
    <xdr:to>
      <xdr:col>1</xdr:col>
      <xdr:colOff>12237</xdr:colOff>
      <xdr:row>7</xdr:row>
      <xdr:rowOff>715882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lum bright="70000" contrast="-70000"/>
          <a:extLst>
            <a:ext uri="{28A0092B-C50C-407E-A947-70E740481C1C}">
              <a14:useLocalDpi xmlns:a14="http://schemas.microsoft.com/office/drawing/2010/main" val="0"/>
            </a:ext>
          </a:extLst>
        </a:blip>
        <a:stretch>
          <a:fillRect/>
        </a:stretch>
      </xdr:blipFill>
      <xdr:spPr>
        <a:xfrm>
          <a:off x="27314" y="3414382"/>
          <a:ext cx="657276" cy="540000"/>
        </a:xfrm>
        <a:prstGeom prst="rect">
          <a:avLst/>
        </a:prstGeom>
      </xdr:spPr>
    </xdr:pic>
    <xdr:clientData/>
  </xdr:twoCellAnchor>
  <xdr:twoCellAnchor editAs="oneCell">
    <xdr:from>
      <xdr:col>0</xdr:col>
      <xdr:colOff>11206</xdr:colOff>
      <xdr:row>0</xdr:row>
      <xdr:rowOff>0</xdr:rowOff>
    </xdr:from>
    <xdr:to>
      <xdr:col>2</xdr:col>
      <xdr:colOff>2521476</xdr:colOff>
      <xdr:row>0</xdr:row>
      <xdr:rowOff>457242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6" y="0"/>
          <a:ext cx="3664476" cy="457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68383</xdr:colOff>
      <xdr:row>5</xdr:row>
      <xdr:rowOff>11896</xdr:rowOff>
    </xdr:from>
    <xdr:ext cx="4147139" cy="531794"/>
    <xdr:pic>
      <xdr:nvPicPr>
        <xdr:cNvPr id="6" name="Picture 5">
          <a:extLst>
            <a:ext uri="{FF2B5EF4-FFF2-40B4-BE49-F238E27FC236}">
              <a16:creationId xmlns:a16="http://schemas.microsoft.com/office/drawing/2014/main" id="{C8C523E8-29F5-4E4B-8B6E-B2DAC7C494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83" y="28205896"/>
          <a:ext cx="4147139" cy="53179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view="pageBreakPreview" topLeftCell="C22" zoomScale="85" zoomScaleNormal="85" zoomScaleSheetLayoutView="85" workbookViewId="0">
      <selection activeCell="C20" sqref="C20:M20"/>
    </sheetView>
  </sheetViews>
  <sheetFormatPr defaultRowHeight="14.5" x14ac:dyDescent="0.35"/>
  <cols>
    <col min="1" max="1" width="8.7265625" customWidth="1"/>
    <col min="2" max="2" width="6.453125" customWidth="1"/>
    <col min="3" max="3" width="56.26953125" customWidth="1"/>
    <col min="4" max="4" width="68.54296875" customWidth="1"/>
    <col min="5" max="5" width="23.7265625" customWidth="1"/>
    <col min="6" max="6" width="24.26953125" customWidth="1"/>
    <col min="7" max="7" width="28.7265625" customWidth="1"/>
    <col min="8" max="8" width="22.1796875" customWidth="1"/>
    <col min="9" max="10" width="34.453125" customWidth="1"/>
    <col min="11" max="11" width="51.1796875" customWidth="1"/>
    <col min="12" max="12" width="50.453125" customWidth="1"/>
    <col min="13" max="13" width="47.1796875" customWidth="1"/>
    <col min="14" max="14" width="27.1796875" customWidth="1"/>
    <col min="15" max="15" width="13.7265625" hidden="1" customWidth="1"/>
    <col min="16" max="16" width="6.26953125" hidden="1" customWidth="1"/>
    <col min="17" max="17" width="8" hidden="1" customWidth="1"/>
    <col min="18" max="18" width="10.1796875" hidden="1" customWidth="1"/>
    <col min="19" max="19" width="9.54296875" customWidth="1"/>
    <col min="20" max="20" width="15.81640625" customWidth="1"/>
    <col min="21" max="21" width="25.7265625" customWidth="1"/>
  </cols>
  <sheetData>
    <row r="1" spans="1:20" ht="39" customHeight="1" thickBot="1" x14ac:dyDescent="0.7">
      <c r="D1" s="19" t="s">
        <v>89</v>
      </c>
      <c r="I1" s="20" t="s">
        <v>113</v>
      </c>
      <c r="J1" s="20"/>
      <c r="K1" s="69" t="s">
        <v>102</v>
      </c>
      <c r="L1" s="64"/>
      <c r="M1" s="65"/>
    </row>
    <row r="2" spans="1:20" ht="26.5" thickBot="1" x14ac:dyDescent="0.4">
      <c r="A2" s="21"/>
      <c r="B2" s="22"/>
      <c r="C2" s="23" t="s">
        <v>0</v>
      </c>
      <c r="D2" s="24" t="s">
        <v>114</v>
      </c>
      <c r="E2" s="24"/>
      <c r="F2" s="24"/>
      <c r="G2" s="160"/>
      <c r="H2" s="160"/>
      <c r="I2" s="160"/>
      <c r="J2" s="98"/>
      <c r="K2" s="66"/>
      <c r="L2" s="67"/>
      <c r="M2" s="68"/>
      <c r="N2" s="46"/>
    </row>
    <row r="3" spans="1:20" ht="35.5" customHeight="1" thickTop="1" thickBot="1" x14ac:dyDescent="0.4">
      <c r="A3" s="25"/>
      <c r="B3" s="26" t="s">
        <v>1</v>
      </c>
      <c r="C3" s="27" t="s">
        <v>52</v>
      </c>
      <c r="D3" s="27" t="s">
        <v>2</v>
      </c>
      <c r="E3" s="27" t="s">
        <v>71</v>
      </c>
      <c r="F3" s="27" t="s">
        <v>72</v>
      </c>
      <c r="G3" s="27" t="s">
        <v>3</v>
      </c>
      <c r="H3" s="27" t="s">
        <v>4</v>
      </c>
      <c r="I3" s="49" t="s">
        <v>5</v>
      </c>
      <c r="J3" s="99" t="s">
        <v>153</v>
      </c>
      <c r="K3" s="72" t="s">
        <v>99</v>
      </c>
      <c r="L3" s="73" t="s">
        <v>98</v>
      </c>
      <c r="M3" s="73" t="s">
        <v>107</v>
      </c>
      <c r="N3" s="48"/>
      <c r="P3" s="1" t="s">
        <v>17</v>
      </c>
    </row>
    <row r="4" spans="1:20" ht="44" thickBot="1" x14ac:dyDescent="0.4">
      <c r="A4" s="28"/>
      <c r="B4" s="29">
        <v>1</v>
      </c>
      <c r="C4" s="41" t="s">
        <v>42</v>
      </c>
      <c r="D4" s="8" t="s">
        <v>60</v>
      </c>
      <c r="E4" s="8" t="s">
        <v>73</v>
      </c>
      <c r="F4" s="8" t="s">
        <v>74</v>
      </c>
      <c r="G4" s="8" t="s">
        <v>43</v>
      </c>
      <c r="H4" s="8" t="s">
        <v>37</v>
      </c>
      <c r="I4" s="50" t="s">
        <v>51</v>
      </c>
      <c r="J4" s="10" t="s">
        <v>154</v>
      </c>
      <c r="K4" s="54" t="s">
        <v>121</v>
      </c>
      <c r="L4" s="53"/>
      <c r="M4" s="75" t="s">
        <v>106</v>
      </c>
      <c r="O4" s="2">
        <f>300*1.25</f>
        <v>375</v>
      </c>
      <c r="P4" s="3">
        <v>80000</v>
      </c>
      <c r="Q4" s="2">
        <f>O4*P4</f>
        <v>30000000</v>
      </c>
      <c r="T4">
        <f>S4*12</f>
        <v>0</v>
      </c>
    </row>
    <row r="5" spans="1:20" ht="43.5" customHeight="1" x14ac:dyDescent="0.35">
      <c r="A5" s="161"/>
      <c r="B5" s="164">
        <v>2</v>
      </c>
      <c r="C5" s="175" t="s">
        <v>93</v>
      </c>
      <c r="D5" s="166" t="s">
        <v>61</v>
      </c>
      <c r="E5" s="172" t="s">
        <v>75</v>
      </c>
      <c r="F5" s="15" t="s">
        <v>74</v>
      </c>
      <c r="G5" s="11" t="s">
        <v>92</v>
      </c>
      <c r="H5" s="166" t="s">
        <v>36</v>
      </c>
      <c r="I5" s="169" t="s">
        <v>22</v>
      </c>
      <c r="J5" s="186" t="s">
        <v>155</v>
      </c>
      <c r="K5" s="54" t="s">
        <v>156</v>
      </c>
      <c r="L5" s="53"/>
      <c r="M5" s="75" t="s">
        <v>106</v>
      </c>
      <c r="O5" s="2">
        <f>171*6</f>
        <v>1026</v>
      </c>
      <c r="P5" s="3">
        <v>5000</v>
      </c>
      <c r="Q5" s="2">
        <f>O5*P5</f>
        <v>5130000</v>
      </c>
    </row>
    <row r="6" spans="1:20" ht="21.75" customHeight="1" x14ac:dyDescent="0.35">
      <c r="A6" s="162"/>
      <c r="B6" s="147"/>
      <c r="C6" s="176"/>
      <c r="D6" s="167"/>
      <c r="E6" s="173"/>
      <c r="F6" s="16"/>
      <c r="G6" s="12" t="s">
        <v>90</v>
      </c>
      <c r="H6" s="167"/>
      <c r="I6" s="170"/>
      <c r="J6" s="186"/>
      <c r="K6" s="54"/>
      <c r="L6" s="53"/>
      <c r="M6" s="75" t="s">
        <v>106</v>
      </c>
      <c r="O6" s="2"/>
      <c r="P6" s="3"/>
      <c r="Q6" s="2"/>
    </row>
    <row r="7" spans="1:20" ht="42" customHeight="1" thickBot="1" x14ac:dyDescent="0.4">
      <c r="A7" s="163"/>
      <c r="B7" s="165"/>
      <c r="C7" s="41"/>
      <c r="D7" s="168"/>
      <c r="E7" s="174"/>
      <c r="F7" s="17"/>
      <c r="G7" s="13" t="s">
        <v>91</v>
      </c>
      <c r="H7" s="168"/>
      <c r="I7" s="171"/>
      <c r="J7" s="186"/>
      <c r="K7" s="54"/>
      <c r="L7" s="53"/>
      <c r="M7" s="75" t="s">
        <v>106</v>
      </c>
      <c r="O7" s="2"/>
      <c r="P7" s="3"/>
      <c r="Q7" s="2"/>
    </row>
    <row r="8" spans="1:20" ht="63.75" customHeight="1" x14ac:dyDescent="0.35">
      <c r="A8" s="143"/>
      <c r="B8" s="146">
        <v>3</v>
      </c>
      <c r="C8" s="149" t="s">
        <v>6</v>
      </c>
      <c r="D8" s="38" t="s">
        <v>62</v>
      </c>
      <c r="E8" s="104" t="s">
        <v>76</v>
      </c>
      <c r="F8" s="38" t="s">
        <v>74</v>
      </c>
      <c r="G8" s="38" t="s">
        <v>31</v>
      </c>
      <c r="H8" s="152" t="s">
        <v>7</v>
      </c>
      <c r="I8" s="141" t="s">
        <v>48</v>
      </c>
      <c r="J8" s="187" t="s">
        <v>157</v>
      </c>
      <c r="K8" s="70"/>
      <c r="L8" s="71"/>
      <c r="M8" s="140" t="s">
        <v>105</v>
      </c>
      <c r="N8" s="47"/>
      <c r="O8" s="2">
        <v>400</v>
      </c>
      <c r="P8" s="3">
        <v>5000</v>
      </c>
      <c r="Q8" s="2">
        <f>O8*P8</f>
        <v>2000000</v>
      </c>
    </row>
    <row r="9" spans="1:20" ht="52.5" customHeight="1" x14ac:dyDescent="0.35">
      <c r="A9" s="144"/>
      <c r="B9" s="147"/>
      <c r="C9" s="150"/>
      <c r="D9" s="38" t="s">
        <v>63</v>
      </c>
      <c r="E9" s="184" t="s">
        <v>77</v>
      </c>
      <c r="F9" s="38" t="s">
        <v>78</v>
      </c>
      <c r="G9" s="38" t="s">
        <v>32</v>
      </c>
      <c r="H9" s="153"/>
      <c r="I9" s="155"/>
      <c r="J9" s="187"/>
      <c r="K9" s="70" t="s">
        <v>122</v>
      </c>
      <c r="L9" s="101" t="s">
        <v>162</v>
      </c>
      <c r="M9" s="140"/>
      <c r="N9" s="47"/>
      <c r="O9" s="2">
        <v>750</v>
      </c>
      <c r="P9" s="3">
        <v>1000</v>
      </c>
      <c r="Q9" s="2">
        <f t="shared" ref="Q9:Q35" si="0">O9*P9</f>
        <v>750000</v>
      </c>
    </row>
    <row r="10" spans="1:20" ht="73" thickBot="1" x14ac:dyDescent="0.4">
      <c r="A10" s="145"/>
      <c r="B10" s="148"/>
      <c r="C10" s="151"/>
      <c r="D10" s="39" t="s">
        <v>53</v>
      </c>
      <c r="E10" s="185"/>
      <c r="F10" s="39"/>
      <c r="G10" s="39"/>
      <c r="H10" s="154"/>
      <c r="I10" s="142"/>
      <c r="J10" s="100"/>
      <c r="K10" s="70"/>
      <c r="L10" s="101" t="s">
        <v>163</v>
      </c>
      <c r="M10" s="140"/>
      <c r="N10" s="47"/>
      <c r="O10" s="2">
        <v>200</v>
      </c>
      <c r="P10" s="3">
        <v>7000</v>
      </c>
      <c r="Q10" s="2">
        <f t="shared" si="0"/>
        <v>1400000</v>
      </c>
    </row>
    <row r="11" spans="1:20" ht="60.75" customHeight="1" x14ac:dyDescent="0.35">
      <c r="A11" s="143"/>
      <c r="B11" s="146">
        <v>4</v>
      </c>
      <c r="C11" s="177" t="s">
        <v>64</v>
      </c>
      <c r="D11" s="166" t="s">
        <v>54</v>
      </c>
      <c r="E11" s="9" t="s">
        <v>79</v>
      </c>
      <c r="F11" s="9" t="s">
        <v>80</v>
      </c>
      <c r="G11" s="9" t="s">
        <v>9</v>
      </c>
      <c r="H11" s="166" t="s">
        <v>23</v>
      </c>
      <c r="I11" s="10" t="s">
        <v>25</v>
      </c>
      <c r="J11" s="10" t="s">
        <v>159</v>
      </c>
      <c r="K11" s="139" t="s">
        <v>123</v>
      </c>
      <c r="L11" s="77" t="s">
        <v>158</v>
      </c>
      <c r="M11" s="75" t="s">
        <v>106</v>
      </c>
      <c r="O11" s="2">
        <v>400</v>
      </c>
      <c r="P11" s="3">
        <v>5000</v>
      </c>
      <c r="Q11" s="2">
        <f t="shared" si="0"/>
        <v>2000000</v>
      </c>
    </row>
    <row r="12" spans="1:20" ht="57" customHeight="1" x14ac:dyDescent="0.35">
      <c r="A12" s="144"/>
      <c r="B12" s="147"/>
      <c r="C12" s="178"/>
      <c r="D12" s="167"/>
      <c r="E12" s="9" t="s">
        <v>81</v>
      </c>
      <c r="F12" s="9" t="s">
        <v>82</v>
      </c>
      <c r="G12" s="9" t="s">
        <v>39</v>
      </c>
      <c r="H12" s="167"/>
      <c r="I12" s="10"/>
      <c r="J12" s="10"/>
      <c r="K12" s="139"/>
      <c r="L12" s="77" t="s">
        <v>160</v>
      </c>
      <c r="M12" s="75" t="s">
        <v>106</v>
      </c>
      <c r="O12" s="2">
        <f>1000*1.25</f>
        <v>1250</v>
      </c>
      <c r="P12" s="3">
        <v>10000</v>
      </c>
      <c r="Q12" s="2">
        <f t="shared" si="0"/>
        <v>12500000</v>
      </c>
    </row>
    <row r="13" spans="1:20" ht="68.25" customHeight="1" thickBot="1" x14ac:dyDescent="0.4">
      <c r="A13" s="145"/>
      <c r="B13" s="148"/>
      <c r="C13" s="179"/>
      <c r="D13" s="168"/>
      <c r="E13" s="8"/>
      <c r="F13" s="8"/>
      <c r="G13" s="8"/>
      <c r="H13" s="168"/>
      <c r="I13" s="50" t="s">
        <v>24</v>
      </c>
      <c r="J13" s="10"/>
      <c r="K13" s="139"/>
      <c r="L13" s="77" t="s">
        <v>161</v>
      </c>
      <c r="M13" s="75" t="s">
        <v>106</v>
      </c>
      <c r="O13" s="2"/>
      <c r="P13" s="3"/>
      <c r="Q13" s="2">
        <f t="shared" si="0"/>
        <v>0</v>
      </c>
    </row>
    <row r="14" spans="1:20" ht="68.25" customHeight="1" thickBot="1" x14ac:dyDescent="0.4">
      <c r="A14" s="97"/>
      <c r="B14" s="29"/>
      <c r="C14" s="42"/>
      <c r="D14" s="10"/>
      <c r="E14" s="10"/>
      <c r="F14" s="10"/>
      <c r="G14" s="10"/>
      <c r="H14" s="10"/>
      <c r="I14" s="10"/>
      <c r="J14" s="10"/>
      <c r="K14" s="139" t="s">
        <v>124</v>
      </c>
      <c r="L14" s="77" t="s">
        <v>166</v>
      </c>
      <c r="M14" s="75"/>
      <c r="O14" s="2"/>
      <c r="P14" s="3"/>
      <c r="Q14" s="2"/>
    </row>
    <row r="15" spans="1:20" ht="68.25" customHeight="1" thickBot="1" x14ac:dyDescent="0.4">
      <c r="A15" s="97"/>
      <c r="B15" s="29"/>
      <c r="C15" s="42"/>
      <c r="D15" s="10"/>
      <c r="E15" s="10"/>
      <c r="F15" s="10"/>
      <c r="G15" s="10"/>
      <c r="H15" s="10"/>
      <c r="I15" s="10"/>
      <c r="J15" s="10"/>
      <c r="K15" s="139"/>
      <c r="L15" s="102" t="s">
        <v>164</v>
      </c>
      <c r="M15" s="75"/>
      <c r="O15" s="2"/>
      <c r="P15" s="3"/>
      <c r="Q15" s="2"/>
    </row>
    <row r="16" spans="1:20" ht="58.5" thickBot="1" x14ac:dyDescent="0.4">
      <c r="A16" s="28"/>
      <c r="B16" s="29">
        <v>5</v>
      </c>
      <c r="C16" s="42" t="s">
        <v>58</v>
      </c>
      <c r="D16" s="10" t="s">
        <v>27</v>
      </c>
      <c r="E16" s="10"/>
      <c r="F16" s="10"/>
      <c r="G16" s="10" t="s">
        <v>40</v>
      </c>
      <c r="H16" s="10" t="s">
        <v>55</v>
      </c>
      <c r="I16" s="10" t="s">
        <v>28</v>
      </c>
      <c r="J16" s="10"/>
      <c r="K16" s="139"/>
      <c r="L16" s="102" t="s">
        <v>165</v>
      </c>
      <c r="M16" s="75" t="s">
        <v>106</v>
      </c>
      <c r="O16" s="2"/>
      <c r="P16" s="3"/>
      <c r="Q16" s="2"/>
    </row>
    <row r="17" spans="1:17" ht="174" x14ac:dyDescent="0.35">
      <c r="A17" s="96"/>
      <c r="B17" s="31"/>
      <c r="C17" s="42"/>
      <c r="D17" s="10"/>
      <c r="E17" s="10"/>
      <c r="F17" s="10"/>
      <c r="G17" s="10"/>
      <c r="H17" s="10"/>
      <c r="I17" s="10"/>
      <c r="J17" s="10"/>
      <c r="K17" s="139" t="s">
        <v>125</v>
      </c>
      <c r="L17" s="77" t="s">
        <v>167</v>
      </c>
      <c r="M17" s="75"/>
      <c r="O17" s="2"/>
      <c r="P17" s="3"/>
      <c r="Q17" s="2"/>
    </row>
    <row r="18" spans="1:17" ht="101.5" x14ac:dyDescent="0.35">
      <c r="A18" s="96"/>
      <c r="B18" s="31"/>
      <c r="C18" s="42"/>
      <c r="D18" s="10"/>
      <c r="E18" s="10"/>
      <c r="F18" s="10"/>
      <c r="G18" s="10"/>
      <c r="H18" s="10"/>
      <c r="I18" s="10"/>
      <c r="J18" s="10"/>
      <c r="K18" s="139"/>
      <c r="L18" s="102" t="s">
        <v>168</v>
      </c>
      <c r="M18" s="75"/>
      <c r="O18" s="2"/>
      <c r="P18" s="3"/>
      <c r="Q18" s="2"/>
    </row>
    <row r="19" spans="1:17" ht="115.5" customHeight="1" x14ac:dyDescent="0.35">
      <c r="A19" s="30"/>
      <c r="B19" s="31">
        <v>6</v>
      </c>
      <c r="C19" s="43" t="s">
        <v>26</v>
      </c>
      <c r="D19" s="14" t="s">
        <v>56</v>
      </c>
      <c r="E19" s="14"/>
      <c r="F19" s="14"/>
      <c r="G19" s="14" t="s">
        <v>41</v>
      </c>
      <c r="H19" s="10" t="s">
        <v>55</v>
      </c>
      <c r="I19" s="10" t="s">
        <v>29</v>
      </c>
      <c r="J19" s="10"/>
      <c r="K19" s="139"/>
      <c r="L19" s="102" t="s">
        <v>169</v>
      </c>
      <c r="M19" s="75" t="s">
        <v>106</v>
      </c>
      <c r="O19" s="2">
        <v>80</v>
      </c>
      <c r="P19" s="3">
        <v>20000</v>
      </c>
      <c r="Q19" s="2">
        <f t="shared" si="0"/>
        <v>1600000</v>
      </c>
    </row>
    <row r="20" spans="1:17" ht="72" customHeight="1" x14ac:dyDescent="0.35">
      <c r="A20" s="30"/>
      <c r="B20" s="31">
        <v>7</v>
      </c>
      <c r="C20" s="43" t="s">
        <v>57</v>
      </c>
      <c r="D20" s="14" t="s">
        <v>65</v>
      </c>
      <c r="E20" s="14"/>
      <c r="F20" s="18" t="s">
        <v>83</v>
      </c>
      <c r="G20" s="14" t="s">
        <v>66</v>
      </c>
      <c r="H20" s="14" t="s">
        <v>59</v>
      </c>
      <c r="I20" s="10" t="s">
        <v>30</v>
      </c>
      <c r="J20" s="10"/>
      <c r="K20" s="54" t="s">
        <v>126</v>
      </c>
      <c r="L20" s="77" t="s">
        <v>170</v>
      </c>
      <c r="M20" s="75" t="s">
        <v>105</v>
      </c>
      <c r="O20" s="2"/>
      <c r="P20" s="3"/>
      <c r="Q20" s="2"/>
    </row>
    <row r="21" spans="1:17" ht="32.25" customHeight="1" x14ac:dyDescent="0.35">
      <c r="A21" s="32"/>
      <c r="B21" s="33">
        <v>8</v>
      </c>
      <c r="C21" s="43" t="s">
        <v>94</v>
      </c>
      <c r="D21" s="14"/>
      <c r="E21" s="14"/>
      <c r="F21" s="18"/>
      <c r="G21" s="14"/>
      <c r="H21" s="14"/>
      <c r="I21" s="10"/>
      <c r="J21" s="10"/>
      <c r="K21" s="54" t="s">
        <v>111</v>
      </c>
      <c r="L21" s="53"/>
      <c r="M21" s="75" t="s">
        <v>106</v>
      </c>
      <c r="O21" s="2"/>
      <c r="P21" s="3"/>
      <c r="Q21" s="2"/>
    </row>
    <row r="22" spans="1:17" ht="51" customHeight="1" x14ac:dyDescent="0.35">
      <c r="A22" s="32"/>
      <c r="B22" s="33">
        <v>9</v>
      </c>
      <c r="C22" s="43" t="s">
        <v>96</v>
      </c>
      <c r="D22" s="14" t="s">
        <v>95</v>
      </c>
      <c r="E22" s="14"/>
      <c r="F22" s="18"/>
      <c r="G22" s="14" t="s">
        <v>97</v>
      </c>
      <c r="H22" s="14" t="s">
        <v>59</v>
      </c>
      <c r="I22" s="10"/>
      <c r="J22" s="10"/>
      <c r="K22" s="54" t="s">
        <v>100</v>
      </c>
      <c r="L22" s="77" t="s">
        <v>172</v>
      </c>
      <c r="M22" s="75" t="s">
        <v>106</v>
      </c>
      <c r="O22" s="2"/>
      <c r="P22" s="3"/>
      <c r="Q22" s="2"/>
    </row>
    <row r="23" spans="1:17" ht="51" customHeight="1" x14ac:dyDescent="0.35">
      <c r="A23" s="32"/>
      <c r="B23" s="33"/>
      <c r="C23" s="180" t="s">
        <v>10</v>
      </c>
      <c r="D23" s="182" t="s">
        <v>108</v>
      </c>
      <c r="E23" s="14"/>
      <c r="F23" s="18"/>
      <c r="G23" s="14"/>
      <c r="H23" s="14"/>
      <c r="I23" s="10"/>
      <c r="J23" s="10"/>
      <c r="K23" s="139" t="s">
        <v>110</v>
      </c>
      <c r="L23" s="77" t="s">
        <v>171</v>
      </c>
      <c r="M23" s="75"/>
      <c r="O23" s="2"/>
      <c r="P23" s="3"/>
      <c r="Q23" s="2"/>
    </row>
    <row r="24" spans="1:17" ht="60.75" customHeight="1" thickBot="1" x14ac:dyDescent="0.4">
      <c r="A24" s="34"/>
      <c r="B24" s="62">
        <v>10</v>
      </c>
      <c r="C24" s="181"/>
      <c r="D24" s="183"/>
      <c r="E24" s="63"/>
      <c r="F24" s="63"/>
      <c r="G24" s="63" t="s">
        <v>11</v>
      </c>
      <c r="H24" s="63" t="s">
        <v>109</v>
      </c>
      <c r="I24" s="57" t="s">
        <v>12</v>
      </c>
      <c r="J24" s="57"/>
      <c r="K24" s="139"/>
      <c r="L24" s="103" t="s">
        <v>173</v>
      </c>
      <c r="M24" s="75" t="s">
        <v>106</v>
      </c>
      <c r="O24" s="2"/>
      <c r="P24" s="3"/>
      <c r="Q24" s="2"/>
    </row>
    <row r="25" spans="1:17" ht="61.5" customHeight="1" thickBot="1" x14ac:dyDescent="0.4">
      <c r="A25" s="35"/>
      <c r="B25" s="36">
        <v>11</v>
      </c>
      <c r="C25" s="44" t="s">
        <v>44</v>
      </c>
      <c r="D25" s="40" t="s">
        <v>115</v>
      </c>
      <c r="E25" s="40" t="s">
        <v>84</v>
      </c>
      <c r="F25" s="40" t="s">
        <v>85</v>
      </c>
      <c r="G25" s="40" t="s">
        <v>67</v>
      </c>
      <c r="H25" s="40" t="s">
        <v>68</v>
      </c>
      <c r="I25" s="51" t="s">
        <v>49</v>
      </c>
      <c r="J25" s="100"/>
      <c r="K25" s="70" t="s">
        <v>127</v>
      </c>
      <c r="L25" s="71"/>
      <c r="M25" s="76" t="s">
        <v>106</v>
      </c>
      <c r="N25" s="47"/>
      <c r="O25" s="2"/>
      <c r="P25" s="3"/>
      <c r="Q25" s="2"/>
    </row>
    <row r="26" spans="1:17" ht="29.5" thickBot="1" x14ac:dyDescent="0.4">
      <c r="A26" s="30"/>
      <c r="B26" s="31">
        <v>12</v>
      </c>
      <c r="C26" s="45" t="s">
        <v>45</v>
      </c>
      <c r="D26" s="39" t="s">
        <v>116</v>
      </c>
      <c r="E26" s="39" t="s">
        <v>86</v>
      </c>
      <c r="F26" s="39"/>
      <c r="G26" s="39" t="s">
        <v>69</v>
      </c>
      <c r="H26" s="39" t="s">
        <v>15</v>
      </c>
      <c r="I26" s="51" t="s">
        <v>49</v>
      </c>
      <c r="J26" s="100"/>
      <c r="K26" s="70" t="s">
        <v>128</v>
      </c>
      <c r="L26" s="71"/>
      <c r="M26" s="76" t="s">
        <v>106</v>
      </c>
      <c r="N26" s="47"/>
      <c r="O26" s="2"/>
      <c r="P26" s="3"/>
      <c r="Q26" s="2"/>
    </row>
    <row r="27" spans="1:17" ht="15.65" customHeight="1" thickBot="1" x14ac:dyDescent="0.4">
      <c r="A27" s="30"/>
      <c r="B27" s="31">
        <v>13</v>
      </c>
      <c r="C27" s="149" t="s">
        <v>46</v>
      </c>
      <c r="D27" s="152" t="s">
        <v>118</v>
      </c>
      <c r="E27" s="39" t="s">
        <v>87</v>
      </c>
      <c r="F27" s="38"/>
      <c r="G27" s="38" t="s">
        <v>13</v>
      </c>
      <c r="H27" s="152" t="s">
        <v>15</v>
      </c>
      <c r="I27" s="141" t="s">
        <v>50</v>
      </c>
      <c r="J27" s="100"/>
      <c r="K27" s="70" t="s">
        <v>117</v>
      </c>
      <c r="L27" s="71"/>
      <c r="M27" s="140" t="s">
        <v>104</v>
      </c>
      <c r="N27" s="47"/>
      <c r="O27" s="2"/>
      <c r="P27" s="3"/>
      <c r="Q27" s="2"/>
    </row>
    <row r="28" spans="1:17" ht="16" thickBot="1" x14ac:dyDescent="0.4">
      <c r="A28" s="30"/>
      <c r="B28" s="31"/>
      <c r="C28" s="151"/>
      <c r="D28" s="154"/>
      <c r="E28" s="39"/>
      <c r="F28" s="39"/>
      <c r="G28" s="39" t="s">
        <v>14</v>
      </c>
      <c r="H28" s="154"/>
      <c r="I28" s="142"/>
      <c r="J28" s="100"/>
      <c r="K28" s="70"/>
      <c r="L28" s="71"/>
      <c r="M28" s="140"/>
      <c r="N28" s="47"/>
      <c r="O28" s="2">
        <v>162</v>
      </c>
      <c r="P28" s="3">
        <v>30000</v>
      </c>
      <c r="Q28" s="2">
        <f t="shared" si="0"/>
        <v>4860000</v>
      </c>
    </row>
    <row r="29" spans="1:17" ht="29.5" thickBot="1" x14ac:dyDescent="0.4">
      <c r="A29" s="30"/>
      <c r="B29" s="31">
        <v>14</v>
      </c>
      <c r="C29" s="45" t="s">
        <v>47</v>
      </c>
      <c r="D29" s="39" t="s">
        <v>119</v>
      </c>
      <c r="E29" s="39" t="s">
        <v>88</v>
      </c>
      <c r="F29" s="39"/>
      <c r="G29" s="39" t="s">
        <v>70</v>
      </c>
      <c r="H29" s="39" t="s">
        <v>15</v>
      </c>
      <c r="I29" s="52" t="s">
        <v>49</v>
      </c>
      <c r="J29" s="100"/>
      <c r="K29" s="70" t="s">
        <v>117</v>
      </c>
      <c r="L29" s="71"/>
      <c r="M29" s="76" t="s">
        <v>106</v>
      </c>
      <c r="N29" s="47"/>
      <c r="O29" s="2"/>
      <c r="P29" s="3"/>
      <c r="Q29" s="2"/>
    </row>
    <row r="30" spans="1:17" ht="30.75" customHeight="1" thickBot="1" x14ac:dyDescent="0.4">
      <c r="A30" s="156"/>
      <c r="B30" s="158">
        <v>15</v>
      </c>
      <c r="C30" s="55" t="s">
        <v>18</v>
      </c>
      <c r="D30" s="56" t="s">
        <v>35</v>
      </c>
      <c r="E30" s="57"/>
      <c r="F30" s="57"/>
      <c r="G30" s="58" t="s">
        <v>38</v>
      </c>
      <c r="H30" s="58"/>
      <c r="I30" s="58"/>
      <c r="J30" s="58"/>
      <c r="K30" s="139" t="s">
        <v>129</v>
      </c>
      <c r="L30" s="53"/>
      <c r="M30" s="75"/>
      <c r="O30" s="2">
        <v>24</v>
      </c>
      <c r="P30" s="3">
        <v>100000</v>
      </c>
      <c r="Q30" s="2">
        <f t="shared" si="0"/>
        <v>2400000</v>
      </c>
    </row>
    <row r="31" spans="1:17" ht="19" thickBot="1" x14ac:dyDescent="0.4">
      <c r="A31" s="157"/>
      <c r="B31" s="159"/>
      <c r="C31" s="55" t="s">
        <v>19</v>
      </c>
      <c r="D31" s="56"/>
      <c r="E31" s="57"/>
      <c r="F31" s="57"/>
      <c r="G31" s="58" t="s">
        <v>33</v>
      </c>
      <c r="H31" s="58"/>
      <c r="I31" s="58"/>
      <c r="J31" s="58"/>
      <c r="K31" s="139"/>
      <c r="L31" s="53"/>
      <c r="M31" s="75"/>
      <c r="O31" s="2"/>
      <c r="P31" s="3"/>
      <c r="Q31" s="2">
        <f t="shared" si="0"/>
        <v>0</v>
      </c>
    </row>
    <row r="32" spans="1:17" ht="19" thickBot="1" x14ac:dyDescent="0.4">
      <c r="A32" s="37"/>
      <c r="B32" s="59"/>
      <c r="C32" s="55" t="s">
        <v>20</v>
      </c>
      <c r="D32" s="56"/>
      <c r="E32" s="57"/>
      <c r="F32" s="57"/>
      <c r="G32" s="58" t="s">
        <v>34</v>
      </c>
      <c r="H32" s="58"/>
      <c r="I32" s="58"/>
      <c r="J32" s="58"/>
      <c r="K32" s="139"/>
      <c r="L32" s="53"/>
      <c r="M32" s="75"/>
      <c r="O32" s="2">
        <v>80</v>
      </c>
      <c r="P32" s="3">
        <v>100000</v>
      </c>
      <c r="Q32" s="2">
        <f t="shared" si="0"/>
        <v>8000000</v>
      </c>
    </row>
    <row r="33" spans="1:17" ht="19" thickBot="1" x14ac:dyDescent="0.4">
      <c r="A33" s="25"/>
      <c r="B33" s="60"/>
      <c r="C33" s="55" t="s">
        <v>21</v>
      </c>
      <c r="D33" s="56"/>
      <c r="E33" s="56"/>
      <c r="F33" s="56"/>
      <c r="G33" s="56" t="s">
        <v>34</v>
      </c>
      <c r="H33" s="56"/>
      <c r="I33" s="61"/>
      <c r="J33" s="57"/>
      <c r="K33" s="139"/>
      <c r="L33" s="53"/>
      <c r="M33" s="75"/>
      <c r="O33" s="2">
        <v>100</v>
      </c>
      <c r="P33" s="3">
        <v>50000</v>
      </c>
      <c r="Q33" s="2">
        <f t="shared" si="0"/>
        <v>5000000</v>
      </c>
    </row>
    <row r="34" spans="1:17" x14ac:dyDescent="0.35">
      <c r="O34" s="2">
        <f>100*1.1</f>
        <v>110.00000000000001</v>
      </c>
      <c r="P34" s="3">
        <v>20000</v>
      </c>
      <c r="Q34" s="2">
        <f t="shared" si="0"/>
        <v>2200000.0000000005</v>
      </c>
    </row>
    <row r="35" spans="1:17" x14ac:dyDescent="0.35">
      <c r="O35" s="2">
        <v>2</v>
      </c>
      <c r="P35" s="3">
        <v>10000</v>
      </c>
      <c r="Q35">
        <f t="shared" si="0"/>
        <v>20000</v>
      </c>
    </row>
    <row r="36" spans="1:17" x14ac:dyDescent="0.35">
      <c r="Q36" s="2">
        <f>SUM(Q2:Q35)</f>
        <v>77860000</v>
      </c>
    </row>
    <row r="46" spans="1:17" x14ac:dyDescent="0.35">
      <c r="I46" s="7">
        <f>1900000/2</f>
        <v>950000</v>
      </c>
      <c r="J46" s="7"/>
    </row>
    <row r="47" spans="1:17" x14ac:dyDescent="0.35">
      <c r="I47">
        <v>0.1</v>
      </c>
    </row>
    <row r="48" spans="1:17" x14ac:dyDescent="0.35">
      <c r="I48" s="6">
        <f>I46*I47</f>
        <v>95000</v>
      </c>
      <c r="J48" s="6"/>
      <c r="K48" s="5">
        <f>I48/3</f>
        <v>31666.666666666668</v>
      </c>
      <c r="L48" s="5"/>
      <c r="M48" s="5"/>
      <c r="N48" s="5"/>
      <c r="O48" s="5">
        <f>K48*P50</f>
        <v>5145833.333333334</v>
      </c>
    </row>
    <row r="50" spans="8:16" x14ac:dyDescent="0.35">
      <c r="O50">
        <f>650*8</f>
        <v>5200</v>
      </c>
      <c r="P50">
        <f>O50/16/2</f>
        <v>162.5</v>
      </c>
    </row>
    <row r="51" spans="8:16" x14ac:dyDescent="0.35">
      <c r="H51">
        <v>600</v>
      </c>
    </row>
    <row r="52" spans="8:16" x14ac:dyDescent="0.35">
      <c r="H52" s="4">
        <v>400000</v>
      </c>
    </row>
    <row r="53" spans="8:16" x14ac:dyDescent="0.35">
      <c r="H53" s="6">
        <f>H52/H51</f>
        <v>666.66666666666663</v>
      </c>
      <c r="I53" s="5">
        <f>H53/16</f>
        <v>41.666666666666664</v>
      </c>
      <c r="J53" s="5"/>
      <c r="K53" s="5">
        <f>I53*1.25</f>
        <v>52.083333333333329</v>
      </c>
      <c r="L53" s="5"/>
      <c r="M53" s="5"/>
      <c r="N53" s="5"/>
    </row>
  </sheetData>
  <mergeCells count="36">
    <mergeCell ref="C23:C24"/>
    <mergeCell ref="D23:D24"/>
    <mergeCell ref="E9:E10"/>
    <mergeCell ref="J5:J7"/>
    <mergeCell ref="J8:J9"/>
    <mergeCell ref="A11:A13"/>
    <mergeCell ref="B11:B13"/>
    <mergeCell ref="C11:C13"/>
    <mergeCell ref="D11:D13"/>
    <mergeCell ref="H11:H13"/>
    <mergeCell ref="G2:I2"/>
    <mergeCell ref="A5:A7"/>
    <mergeCell ref="B5:B7"/>
    <mergeCell ref="D5:D7"/>
    <mergeCell ref="H5:H7"/>
    <mergeCell ref="I5:I7"/>
    <mergeCell ref="E5:E7"/>
    <mergeCell ref="C5:C6"/>
    <mergeCell ref="A30:A31"/>
    <mergeCell ref="B30:B31"/>
    <mergeCell ref="C27:C28"/>
    <mergeCell ref="D27:D28"/>
    <mergeCell ref="H27:H28"/>
    <mergeCell ref="A8:A10"/>
    <mergeCell ref="B8:B10"/>
    <mergeCell ref="C8:C10"/>
    <mergeCell ref="H8:H10"/>
    <mergeCell ref="I8:I10"/>
    <mergeCell ref="K11:K13"/>
    <mergeCell ref="K30:K33"/>
    <mergeCell ref="M8:M10"/>
    <mergeCell ref="M27:M28"/>
    <mergeCell ref="I27:I28"/>
    <mergeCell ref="K14:K16"/>
    <mergeCell ref="K17:K19"/>
    <mergeCell ref="K23:K24"/>
  </mergeCells>
  <pageMargins left="0.7" right="0.7" top="0.75" bottom="0.75" header="0.3" footer="0.3"/>
  <pageSetup paperSize="8" scale="4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choices!$A$2:$A$7</xm:f>
          </x14:formula1>
          <xm:sqref>M29:M33 M4:M27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K21"/>
  <sheetViews>
    <sheetView tabSelected="1" zoomScale="59" zoomScaleNormal="59" zoomScaleSheetLayoutView="100" zoomScalePageLayoutView="50" workbookViewId="0">
      <selection activeCell="B3" sqref="B3"/>
    </sheetView>
  </sheetViews>
  <sheetFormatPr defaultRowHeight="14.5" x14ac:dyDescent="0.35"/>
  <cols>
    <col min="1" max="1" width="22.26953125" customWidth="1"/>
    <col min="2" max="2" width="42.54296875" customWidth="1"/>
    <col min="3" max="3" width="67.36328125" customWidth="1"/>
    <col min="4" max="4" width="38.1796875" customWidth="1"/>
    <col min="5" max="5" width="26" style="105" customWidth="1"/>
    <col min="6" max="6" width="40.1796875" style="105" customWidth="1"/>
    <col min="7" max="7" width="49.1796875" customWidth="1"/>
    <col min="8" max="8" width="32.7265625" customWidth="1"/>
    <col min="9" max="9" width="26.26953125" customWidth="1"/>
    <col min="10" max="10" width="28.7265625" customWidth="1"/>
    <col min="11" max="11" width="39" customWidth="1"/>
  </cols>
  <sheetData>
    <row r="6" spans="1:11" ht="47" customHeight="1" x14ac:dyDescent="0.65">
      <c r="A6" s="136"/>
      <c r="B6" s="134"/>
      <c r="C6" s="134"/>
      <c r="D6" s="135" t="s">
        <v>198</v>
      </c>
      <c r="E6" s="135"/>
      <c r="F6" s="135"/>
      <c r="G6" s="134"/>
      <c r="H6" s="134"/>
      <c r="I6" s="134"/>
      <c r="J6" s="134"/>
      <c r="K6" s="138" t="s">
        <v>264</v>
      </c>
    </row>
    <row r="7" spans="1:11" ht="21" x14ac:dyDescent="0.35">
      <c r="A7" s="137"/>
      <c r="B7" s="106"/>
      <c r="C7" s="106"/>
      <c r="D7" s="106"/>
      <c r="E7" s="106"/>
      <c r="F7" s="106"/>
      <c r="G7" s="106"/>
      <c r="H7" s="200"/>
      <c r="I7" s="200"/>
      <c r="J7" s="200"/>
      <c r="K7" s="106"/>
    </row>
    <row r="8" spans="1:11" ht="42" x14ac:dyDescent="0.35">
      <c r="A8" s="137" t="s">
        <v>208</v>
      </c>
      <c r="B8" s="106" t="s">
        <v>52</v>
      </c>
      <c r="C8" s="106" t="s">
        <v>2</v>
      </c>
      <c r="D8" s="106" t="s">
        <v>71</v>
      </c>
      <c r="E8" s="106" t="s">
        <v>177</v>
      </c>
      <c r="F8" s="106" t="s">
        <v>176</v>
      </c>
      <c r="G8" s="106" t="s">
        <v>72</v>
      </c>
      <c r="H8" s="106" t="s">
        <v>3</v>
      </c>
      <c r="I8" s="106" t="s">
        <v>174</v>
      </c>
      <c r="J8" s="106" t="s">
        <v>5</v>
      </c>
      <c r="K8" s="106" t="s">
        <v>175</v>
      </c>
    </row>
    <row r="9" spans="1:11" ht="368" customHeight="1" x14ac:dyDescent="0.35">
      <c r="A9" s="188" t="s">
        <v>228</v>
      </c>
      <c r="B9" s="112" t="s">
        <v>229</v>
      </c>
      <c r="C9" s="114" t="s">
        <v>199</v>
      </c>
      <c r="D9" s="110" t="s">
        <v>248</v>
      </c>
      <c r="E9" s="133" t="s">
        <v>179</v>
      </c>
      <c r="F9" s="110" t="s">
        <v>213</v>
      </c>
      <c r="G9" s="110" t="s">
        <v>260</v>
      </c>
      <c r="H9" s="110" t="s">
        <v>202</v>
      </c>
      <c r="I9" s="110" t="s">
        <v>209</v>
      </c>
      <c r="J9" s="110" t="s">
        <v>206</v>
      </c>
      <c r="K9" s="110" t="s">
        <v>226</v>
      </c>
    </row>
    <row r="10" spans="1:11" ht="224.5" customHeight="1" x14ac:dyDescent="0.35">
      <c r="A10" s="189"/>
      <c r="B10" s="111" t="s">
        <v>230</v>
      </c>
      <c r="C10" s="114" t="s">
        <v>200</v>
      </c>
      <c r="D10" s="125" t="s">
        <v>178</v>
      </c>
      <c r="E10" s="126" t="s">
        <v>207</v>
      </c>
      <c r="F10" s="125" t="s">
        <v>257</v>
      </c>
      <c r="G10" s="125" t="s">
        <v>259</v>
      </c>
      <c r="H10" s="119" t="s">
        <v>195</v>
      </c>
      <c r="I10" s="125" t="s">
        <v>209</v>
      </c>
      <c r="J10" s="110" t="s">
        <v>206</v>
      </c>
      <c r="K10" s="127" t="s">
        <v>227</v>
      </c>
    </row>
    <row r="11" spans="1:11" ht="350" customHeight="1" x14ac:dyDescent="0.35">
      <c r="A11" s="190" t="s">
        <v>231</v>
      </c>
      <c r="B11" s="115" t="s">
        <v>239</v>
      </c>
      <c r="C11" s="109" t="s">
        <v>192</v>
      </c>
      <c r="D11" s="109" t="s">
        <v>249</v>
      </c>
      <c r="E11" s="124" t="s">
        <v>193</v>
      </c>
      <c r="F11" s="109" t="s">
        <v>256</v>
      </c>
      <c r="G11" s="113" t="s">
        <v>187</v>
      </c>
      <c r="H11" s="109" t="s">
        <v>201</v>
      </c>
      <c r="I11" s="109" t="s">
        <v>204</v>
      </c>
      <c r="J11" s="110" t="s">
        <v>183</v>
      </c>
      <c r="K11" s="128" t="s">
        <v>227</v>
      </c>
    </row>
    <row r="12" spans="1:11" ht="126" x14ac:dyDescent="0.35">
      <c r="A12" s="190"/>
      <c r="B12" s="115" t="s">
        <v>232</v>
      </c>
      <c r="C12" s="109" t="s">
        <v>191</v>
      </c>
      <c r="D12" s="109" t="s">
        <v>250</v>
      </c>
      <c r="E12" s="124" t="s">
        <v>194</v>
      </c>
      <c r="F12" s="109" t="s">
        <v>257</v>
      </c>
      <c r="G12" s="113" t="s">
        <v>188</v>
      </c>
      <c r="H12" s="132" t="s">
        <v>241</v>
      </c>
      <c r="I12" s="113" t="s">
        <v>203</v>
      </c>
      <c r="J12" s="113" t="s">
        <v>189</v>
      </c>
      <c r="K12" s="127" t="s">
        <v>227</v>
      </c>
    </row>
    <row r="13" spans="1:11" ht="106" customHeight="1" x14ac:dyDescent="0.35">
      <c r="A13" s="197" t="s">
        <v>233</v>
      </c>
      <c r="B13" s="108" t="s">
        <v>235</v>
      </c>
      <c r="C13" s="109" t="s">
        <v>180</v>
      </c>
      <c r="D13" s="129" t="s">
        <v>251</v>
      </c>
      <c r="E13" s="124" t="s">
        <v>181</v>
      </c>
      <c r="F13" s="109" t="s">
        <v>182</v>
      </c>
      <c r="G13" s="113" t="s">
        <v>184</v>
      </c>
      <c r="H13" s="113" t="s">
        <v>242</v>
      </c>
      <c r="I13" s="113" t="s">
        <v>205</v>
      </c>
      <c r="J13" s="130"/>
      <c r="K13" s="128" t="s">
        <v>227</v>
      </c>
    </row>
    <row r="14" spans="1:11" ht="134" customHeight="1" x14ac:dyDescent="0.35">
      <c r="A14" s="198"/>
      <c r="B14" s="108" t="s">
        <v>234</v>
      </c>
      <c r="C14" s="109" t="s">
        <v>190</v>
      </c>
      <c r="D14" s="109" t="s">
        <v>252</v>
      </c>
      <c r="E14" s="124" t="s">
        <v>194</v>
      </c>
      <c r="F14" s="109" t="s">
        <v>257</v>
      </c>
      <c r="G14" s="113" t="s">
        <v>261</v>
      </c>
      <c r="H14" s="123" t="s">
        <v>195</v>
      </c>
      <c r="I14" s="113" t="s">
        <v>196</v>
      </c>
      <c r="J14" s="113" t="s">
        <v>197</v>
      </c>
      <c r="K14" s="128" t="s">
        <v>227</v>
      </c>
    </row>
    <row r="15" spans="1:11" ht="72" customHeight="1" x14ac:dyDescent="0.35">
      <c r="A15" s="198"/>
      <c r="B15" s="117" t="s">
        <v>240</v>
      </c>
      <c r="C15" s="107" t="s">
        <v>212</v>
      </c>
      <c r="D15" s="107" t="s">
        <v>253</v>
      </c>
      <c r="E15" s="117" t="s">
        <v>194</v>
      </c>
      <c r="F15" s="107" t="s">
        <v>215</v>
      </c>
      <c r="G15" s="107" t="s">
        <v>218</v>
      </c>
      <c r="H15" s="131" t="s">
        <v>243</v>
      </c>
      <c r="I15" s="118" t="s">
        <v>220</v>
      </c>
      <c r="J15" s="109" t="s">
        <v>216</v>
      </c>
      <c r="K15" s="121" t="s">
        <v>227</v>
      </c>
    </row>
    <row r="16" spans="1:11" s="105" customFormat="1" ht="196" customHeight="1" x14ac:dyDescent="0.35">
      <c r="A16" s="199"/>
      <c r="B16" s="116" t="s">
        <v>238</v>
      </c>
      <c r="C16" s="107" t="s">
        <v>211</v>
      </c>
      <c r="D16" s="107" t="s">
        <v>254</v>
      </c>
      <c r="E16" s="117" t="s">
        <v>210</v>
      </c>
      <c r="F16" s="107" t="s">
        <v>258</v>
      </c>
      <c r="G16" s="107" t="s">
        <v>219</v>
      </c>
      <c r="H16" s="131" t="s">
        <v>266</v>
      </c>
      <c r="I16" s="118" t="s">
        <v>217</v>
      </c>
      <c r="J16" s="109" t="s">
        <v>244</v>
      </c>
      <c r="K16" s="121" t="s">
        <v>227</v>
      </c>
    </row>
    <row r="17" spans="1:11" ht="108.5" customHeight="1" x14ac:dyDescent="0.35">
      <c r="A17" s="122" t="s">
        <v>236</v>
      </c>
      <c r="B17" s="116" t="s">
        <v>246</v>
      </c>
      <c r="C17" s="107" t="s">
        <v>214</v>
      </c>
      <c r="D17" s="107" t="s">
        <v>255</v>
      </c>
      <c r="E17" s="117" t="s">
        <v>222</v>
      </c>
      <c r="F17" s="107" t="s">
        <v>215</v>
      </c>
      <c r="G17" s="107" t="s">
        <v>262</v>
      </c>
      <c r="H17" s="131" t="s">
        <v>265</v>
      </c>
      <c r="I17" s="118" t="s">
        <v>196</v>
      </c>
      <c r="J17" s="109" t="s">
        <v>224</v>
      </c>
      <c r="K17" s="120" t="s">
        <v>227</v>
      </c>
    </row>
    <row r="18" spans="1:11" x14ac:dyDescent="0.35">
      <c r="A18" s="194" t="s">
        <v>237</v>
      </c>
      <c r="B18" s="191" t="s">
        <v>247</v>
      </c>
      <c r="C18" s="201" t="s">
        <v>221</v>
      </c>
      <c r="D18" s="201" t="s">
        <v>185</v>
      </c>
      <c r="E18" s="202" t="s">
        <v>186</v>
      </c>
      <c r="F18" s="201" t="s">
        <v>245</v>
      </c>
      <c r="G18" s="201" t="s">
        <v>263</v>
      </c>
      <c r="H18" s="203" t="s">
        <v>195</v>
      </c>
      <c r="I18" s="206" t="s">
        <v>223</v>
      </c>
      <c r="J18" s="207" t="s">
        <v>225</v>
      </c>
      <c r="K18" s="210" t="s">
        <v>227</v>
      </c>
    </row>
    <row r="19" spans="1:11" x14ac:dyDescent="0.35">
      <c r="A19" s="195"/>
      <c r="B19" s="192"/>
      <c r="C19" s="201"/>
      <c r="D19" s="201"/>
      <c r="E19" s="202"/>
      <c r="F19" s="201"/>
      <c r="G19" s="201"/>
      <c r="H19" s="204"/>
      <c r="I19" s="206"/>
      <c r="J19" s="208"/>
      <c r="K19" s="211"/>
    </row>
    <row r="20" spans="1:11" x14ac:dyDescent="0.35">
      <c r="A20" s="195"/>
      <c r="B20" s="192"/>
      <c r="C20" s="201"/>
      <c r="D20" s="201"/>
      <c r="E20" s="202"/>
      <c r="F20" s="201"/>
      <c r="G20" s="201"/>
      <c r="H20" s="204"/>
      <c r="I20" s="206"/>
      <c r="J20" s="208"/>
      <c r="K20" s="211"/>
    </row>
    <row r="21" spans="1:11" ht="44.5" customHeight="1" x14ac:dyDescent="0.35">
      <c r="A21" s="196"/>
      <c r="B21" s="193"/>
      <c r="C21" s="201"/>
      <c r="D21" s="201"/>
      <c r="E21" s="202"/>
      <c r="F21" s="201"/>
      <c r="G21" s="201"/>
      <c r="H21" s="205"/>
      <c r="I21" s="206"/>
      <c r="J21" s="209"/>
      <c r="K21" s="212"/>
    </row>
  </sheetData>
  <mergeCells count="15">
    <mergeCell ref="K18:K21"/>
    <mergeCell ref="H7:J7"/>
    <mergeCell ref="C18:C21"/>
    <mergeCell ref="D18:D21"/>
    <mergeCell ref="E18:E21"/>
    <mergeCell ref="F18:F21"/>
    <mergeCell ref="G18:G21"/>
    <mergeCell ref="H18:H21"/>
    <mergeCell ref="I18:I21"/>
    <mergeCell ref="J18:J21"/>
    <mergeCell ref="A9:A10"/>
    <mergeCell ref="A11:A12"/>
    <mergeCell ref="B18:B21"/>
    <mergeCell ref="A18:A21"/>
    <mergeCell ref="A13:A16"/>
  </mergeCells>
  <pageMargins left="0.7" right="0.7" top="0.75" bottom="0.75" header="0.3" footer="0.3"/>
  <pageSetup paperSize="8" scale="38" orientation="landscape" r:id="rId1"/>
  <headerFooter>
    <oddHeader>&amp;C
&amp;G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7"/>
  <sheetViews>
    <sheetView workbookViewId="0">
      <selection activeCell="A2" sqref="A2:A7"/>
    </sheetView>
  </sheetViews>
  <sheetFormatPr defaultRowHeight="14.5" x14ac:dyDescent="0.35"/>
  <cols>
    <col min="1" max="1" width="38.26953125" customWidth="1"/>
  </cols>
  <sheetData>
    <row r="2" spans="1:1" ht="23.5" x14ac:dyDescent="0.55000000000000004">
      <c r="A2" s="74" t="s">
        <v>104</v>
      </c>
    </row>
    <row r="3" spans="1:1" ht="23.5" x14ac:dyDescent="0.55000000000000004">
      <c r="A3" s="74" t="s">
        <v>105</v>
      </c>
    </row>
    <row r="4" spans="1:1" ht="23.5" x14ac:dyDescent="0.55000000000000004">
      <c r="A4" s="74" t="s">
        <v>106</v>
      </c>
    </row>
    <row r="5" spans="1:1" ht="23.5" x14ac:dyDescent="0.55000000000000004">
      <c r="A5" s="74"/>
    </row>
    <row r="6" spans="1:1" ht="23.5" x14ac:dyDescent="0.55000000000000004">
      <c r="A6" s="74"/>
    </row>
    <row r="7" spans="1:1" ht="23.5" x14ac:dyDescent="0.55000000000000004">
      <c r="A7" s="7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32"/>
  <sheetViews>
    <sheetView topLeftCell="A16" workbookViewId="0">
      <selection activeCell="E19" sqref="E19"/>
    </sheetView>
  </sheetViews>
  <sheetFormatPr defaultColWidth="27.453125" defaultRowHeight="12.5" x14ac:dyDescent="0.35"/>
  <cols>
    <col min="1" max="1" width="9.54296875" style="80" customWidth="1"/>
    <col min="2" max="2" width="27.453125" style="80"/>
    <col min="3" max="3" width="38.81640625" style="80" customWidth="1"/>
    <col min="4" max="4" width="43" style="91" customWidth="1"/>
    <col min="5" max="7" width="43" style="80" customWidth="1"/>
    <col min="8" max="16384" width="27.453125" style="80"/>
  </cols>
  <sheetData>
    <row r="2" spans="2:7" ht="13" thickBot="1" x14ac:dyDescent="0.4"/>
    <row r="3" spans="2:7" ht="8.25" customHeight="1" thickTop="1" x14ac:dyDescent="0.35">
      <c r="D3" s="92"/>
      <c r="E3" s="85"/>
      <c r="F3" s="85"/>
      <c r="G3" s="85"/>
    </row>
    <row r="4" spans="2:7" ht="25.5" customHeight="1" x14ac:dyDescent="0.35">
      <c r="C4" s="78"/>
      <c r="D4" s="86" t="s">
        <v>147</v>
      </c>
      <c r="E4" s="86" t="s">
        <v>132</v>
      </c>
      <c r="F4" s="86" t="s">
        <v>136</v>
      </c>
      <c r="G4" s="86" t="s">
        <v>139</v>
      </c>
    </row>
    <row r="5" spans="2:7" ht="8.25" customHeight="1" x14ac:dyDescent="0.35">
      <c r="D5" s="93"/>
      <c r="E5" s="87"/>
      <c r="F5" s="87"/>
      <c r="G5" s="87"/>
    </row>
    <row r="6" spans="2:7" ht="26" x14ac:dyDescent="0.35">
      <c r="B6" s="79" t="s">
        <v>42</v>
      </c>
      <c r="C6" s="83" t="s">
        <v>121</v>
      </c>
      <c r="D6" s="90"/>
      <c r="E6" s="90" t="s">
        <v>106</v>
      </c>
      <c r="F6" s="88"/>
      <c r="G6" s="88"/>
    </row>
    <row r="7" spans="2:7" ht="25" x14ac:dyDescent="0.35">
      <c r="B7" s="79" t="s">
        <v>93</v>
      </c>
      <c r="C7" s="83" t="s">
        <v>103</v>
      </c>
      <c r="D7" s="90"/>
      <c r="E7" s="90" t="s">
        <v>106</v>
      </c>
      <c r="F7" s="88"/>
      <c r="G7" s="88"/>
    </row>
    <row r="8" spans="2:7" ht="75" x14ac:dyDescent="0.35">
      <c r="B8" s="79" t="s">
        <v>6</v>
      </c>
      <c r="C8" s="83" t="s">
        <v>122</v>
      </c>
      <c r="D8" s="90"/>
      <c r="E8" s="90" t="s">
        <v>134</v>
      </c>
      <c r="F8" s="88"/>
      <c r="G8" s="90" t="s">
        <v>146</v>
      </c>
    </row>
    <row r="9" spans="2:7" ht="13" x14ac:dyDescent="0.35">
      <c r="B9" s="79" t="s">
        <v>8</v>
      </c>
      <c r="C9" s="83" t="s">
        <v>120</v>
      </c>
      <c r="D9" s="90"/>
      <c r="E9" s="90" t="s">
        <v>104</v>
      </c>
      <c r="F9" s="88"/>
      <c r="G9" s="88"/>
    </row>
    <row r="10" spans="2:7" ht="237.5" x14ac:dyDescent="0.35">
      <c r="B10" s="213" t="s">
        <v>141</v>
      </c>
      <c r="C10" s="214"/>
      <c r="D10" s="90" t="s">
        <v>152</v>
      </c>
      <c r="E10" s="90"/>
      <c r="F10" s="88"/>
      <c r="G10" s="90" t="s">
        <v>142</v>
      </c>
    </row>
    <row r="11" spans="2:7" ht="200" x14ac:dyDescent="0.35">
      <c r="B11" s="79" t="s">
        <v>64</v>
      </c>
      <c r="C11" s="83" t="s">
        <v>123</v>
      </c>
      <c r="D11" s="90" t="s">
        <v>148</v>
      </c>
      <c r="E11" s="90" t="s">
        <v>106</v>
      </c>
      <c r="F11" s="90" t="s">
        <v>137</v>
      </c>
      <c r="G11" s="90" t="s">
        <v>140</v>
      </c>
    </row>
    <row r="12" spans="2:7" ht="100" x14ac:dyDescent="0.35">
      <c r="B12" s="79" t="s">
        <v>58</v>
      </c>
      <c r="C12" s="83" t="s">
        <v>124</v>
      </c>
      <c r="D12" s="90" t="s">
        <v>149</v>
      </c>
      <c r="E12" s="90" t="s">
        <v>106</v>
      </c>
      <c r="F12" s="90" t="s">
        <v>133</v>
      </c>
      <c r="G12" s="90"/>
    </row>
    <row r="13" spans="2:7" ht="175" x14ac:dyDescent="0.35">
      <c r="B13" s="79" t="s">
        <v>26</v>
      </c>
      <c r="C13" s="83" t="s">
        <v>130</v>
      </c>
      <c r="D13" s="90" t="s">
        <v>150</v>
      </c>
      <c r="E13" s="90" t="s">
        <v>106</v>
      </c>
      <c r="F13" s="90" t="s">
        <v>138</v>
      </c>
      <c r="G13" s="90" t="s">
        <v>143</v>
      </c>
    </row>
    <row r="14" spans="2:7" ht="39" x14ac:dyDescent="0.35">
      <c r="B14" s="79" t="s">
        <v>57</v>
      </c>
      <c r="C14" s="83" t="s">
        <v>126</v>
      </c>
      <c r="D14" s="90"/>
      <c r="E14" s="90" t="s">
        <v>135</v>
      </c>
      <c r="F14" s="88"/>
      <c r="G14" s="88"/>
    </row>
    <row r="15" spans="2:7" ht="65" x14ac:dyDescent="0.35">
      <c r="B15" s="79" t="s">
        <v>94</v>
      </c>
      <c r="C15" s="83" t="s">
        <v>131</v>
      </c>
      <c r="D15" s="90"/>
      <c r="E15" s="90" t="s">
        <v>106</v>
      </c>
      <c r="F15" s="88"/>
      <c r="G15" s="88"/>
    </row>
    <row r="16" spans="2:7" ht="50" x14ac:dyDescent="0.35">
      <c r="B16" s="79" t="s">
        <v>96</v>
      </c>
      <c r="C16" s="83" t="s">
        <v>100</v>
      </c>
      <c r="D16" s="90"/>
      <c r="E16" s="90" t="s">
        <v>106</v>
      </c>
      <c r="F16" s="88"/>
      <c r="G16" s="90" t="s">
        <v>145</v>
      </c>
    </row>
    <row r="17" spans="2:7" ht="87.5" x14ac:dyDescent="0.35">
      <c r="B17" s="81" t="s">
        <v>10</v>
      </c>
      <c r="C17" s="83" t="s">
        <v>110</v>
      </c>
      <c r="D17" s="90" t="s">
        <v>151</v>
      </c>
      <c r="E17" s="90" t="s">
        <v>106</v>
      </c>
      <c r="F17" s="88"/>
      <c r="G17" s="90" t="s">
        <v>144</v>
      </c>
    </row>
    <row r="18" spans="2:7" ht="52" x14ac:dyDescent="0.35">
      <c r="B18" s="79" t="s">
        <v>44</v>
      </c>
      <c r="C18" s="83" t="s">
        <v>127</v>
      </c>
      <c r="D18" s="90"/>
      <c r="E18" s="90" t="s">
        <v>106</v>
      </c>
      <c r="F18" s="88"/>
      <c r="G18" s="88"/>
    </row>
    <row r="19" spans="2:7" ht="39" x14ac:dyDescent="0.35">
      <c r="B19" s="79" t="s">
        <v>45</v>
      </c>
      <c r="C19" s="83" t="s">
        <v>128</v>
      </c>
      <c r="D19" s="90"/>
      <c r="E19" s="90" t="s">
        <v>106</v>
      </c>
      <c r="F19" s="88"/>
      <c r="G19" s="88"/>
    </row>
    <row r="20" spans="2:7" ht="13" x14ac:dyDescent="0.35">
      <c r="B20" s="79" t="s">
        <v>46</v>
      </c>
      <c r="C20" s="83" t="s">
        <v>117</v>
      </c>
      <c r="D20" s="90"/>
      <c r="E20" s="90" t="s">
        <v>104</v>
      </c>
      <c r="F20" s="88"/>
      <c r="G20" s="88"/>
    </row>
    <row r="21" spans="2:7" ht="13" x14ac:dyDescent="0.35">
      <c r="B21" s="79"/>
      <c r="C21" s="83"/>
      <c r="D21" s="90"/>
      <c r="E21" s="90"/>
      <c r="F21" s="88"/>
      <c r="G21" s="88"/>
    </row>
    <row r="22" spans="2:7" ht="13" x14ac:dyDescent="0.35">
      <c r="B22" s="79" t="s">
        <v>47</v>
      </c>
      <c r="C22" s="83" t="s">
        <v>117</v>
      </c>
      <c r="D22" s="90"/>
      <c r="E22" s="90" t="s">
        <v>106</v>
      </c>
      <c r="F22" s="88"/>
      <c r="G22" s="88"/>
    </row>
    <row r="23" spans="2:7" ht="26" x14ac:dyDescent="0.35">
      <c r="B23" s="81" t="s">
        <v>18</v>
      </c>
      <c r="C23" s="83" t="s">
        <v>129</v>
      </c>
      <c r="D23" s="90"/>
      <c r="E23" s="90"/>
      <c r="F23" s="88"/>
      <c r="G23" s="88"/>
    </row>
    <row r="24" spans="2:7" ht="13" x14ac:dyDescent="0.35">
      <c r="B24" s="81" t="s">
        <v>19</v>
      </c>
      <c r="C24" s="83"/>
      <c r="D24" s="90"/>
      <c r="E24" s="90"/>
      <c r="F24" s="88"/>
      <c r="G24" s="88"/>
    </row>
    <row r="25" spans="2:7" ht="13" x14ac:dyDescent="0.35">
      <c r="B25" s="81" t="s">
        <v>20</v>
      </c>
      <c r="C25" s="83"/>
      <c r="D25" s="90"/>
      <c r="E25" s="90"/>
      <c r="F25" s="88"/>
      <c r="G25" s="88"/>
    </row>
    <row r="26" spans="2:7" ht="25" x14ac:dyDescent="0.35">
      <c r="B26" s="81" t="s">
        <v>21</v>
      </c>
      <c r="C26" s="83"/>
      <c r="D26" s="90"/>
      <c r="E26" s="90"/>
      <c r="F26" s="88"/>
      <c r="G26" s="88"/>
    </row>
    <row r="27" spans="2:7" ht="13" x14ac:dyDescent="0.35">
      <c r="B27" s="81" t="s">
        <v>16</v>
      </c>
      <c r="C27" s="83" t="s">
        <v>112</v>
      </c>
      <c r="D27" s="90"/>
      <c r="E27" s="88"/>
      <c r="F27" s="88"/>
      <c r="G27" s="88"/>
    </row>
    <row r="28" spans="2:7" ht="26" x14ac:dyDescent="0.35">
      <c r="B28" s="82" t="s">
        <v>101</v>
      </c>
      <c r="C28" s="84" t="s">
        <v>101</v>
      </c>
      <c r="D28" s="95"/>
      <c r="E28" s="95"/>
      <c r="F28" s="95"/>
      <c r="G28" s="95"/>
    </row>
    <row r="29" spans="2:7" ht="26" x14ac:dyDescent="0.35">
      <c r="B29" s="82" t="s">
        <v>101</v>
      </c>
      <c r="C29" s="84" t="s">
        <v>101</v>
      </c>
      <c r="D29" s="95"/>
      <c r="E29" s="95"/>
      <c r="F29" s="95"/>
      <c r="G29" s="95"/>
    </row>
    <row r="30" spans="2:7" ht="26" x14ac:dyDescent="0.35">
      <c r="B30" s="82" t="s">
        <v>101</v>
      </c>
      <c r="C30" s="84" t="s">
        <v>101</v>
      </c>
      <c r="D30" s="95"/>
      <c r="E30" s="95"/>
      <c r="F30" s="95"/>
      <c r="G30" s="95"/>
    </row>
    <row r="31" spans="2:7" ht="13" thickBot="1" x14ac:dyDescent="0.4">
      <c r="D31" s="94"/>
      <c r="E31" s="89"/>
      <c r="F31" s="89"/>
      <c r="G31" s="89"/>
    </row>
    <row r="32" spans="2:7" ht="13" thickTop="1" x14ac:dyDescent="0.35"/>
  </sheetData>
  <mergeCells count="1">
    <mergeCell ref="B10: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Revision and Comments</vt:lpstr>
      <vt:lpstr>Draft Overall Matrix</vt:lpstr>
      <vt:lpstr>choices</vt:lpstr>
      <vt:lpstr>Sheet1</vt:lpstr>
      <vt:lpstr>'Draft Overall Matrix'!Print_Area</vt:lpstr>
      <vt:lpstr>'Revision and Comments'!Print_Area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dc:creator>
  <cp:lastModifiedBy>Francesca Lubrano Di Giunno</cp:lastModifiedBy>
  <cp:lastPrinted>2022-05-09T09:54:40Z</cp:lastPrinted>
  <dcterms:created xsi:type="dcterms:W3CDTF">2014-10-30T15:50:06Z</dcterms:created>
  <dcterms:modified xsi:type="dcterms:W3CDTF">2022-05-24T16:17:14Z</dcterms:modified>
</cp:coreProperties>
</file>