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zurenk\Dropbox (United Nations HC)\Ukraine\HRP 2016\"/>
    </mc:Choice>
  </mc:AlternateContent>
  <bookViews>
    <workbookView xWindow="0" yWindow="0" windowWidth="23040" windowHeight="9972"/>
  </bookViews>
  <sheets>
    <sheet name="Sheet1" sheetId="1" r:id="rId1"/>
  </sheets>
  <definedNames>
    <definedName name="_xlnm.Print_Area" localSheetId="0">Sheet1!$A$1:$G$21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 i="1" l="1"/>
  <c r="J25" i="1"/>
  <c r="L25" i="1" s="1"/>
  <c r="J24" i="1"/>
  <c r="L24" i="1" s="1"/>
  <c r="J23" i="1"/>
  <c r="L23" i="1" s="1"/>
  <c r="J22" i="1"/>
  <c r="L22" i="1" s="1"/>
  <c r="J11" i="1"/>
  <c r="L11" i="1" s="1"/>
  <c r="J3" i="1"/>
  <c r="L3" i="1" s="1"/>
  <c r="G37" i="1"/>
  <c r="G39" i="1" s="1"/>
  <c r="H39" i="1" s="1"/>
  <c r="L20" i="1"/>
  <c r="J41" i="1"/>
  <c r="K41" i="1" s="1"/>
  <c r="F44" i="1"/>
  <c r="G44" i="1" s="1"/>
  <c r="H44" i="1" s="1"/>
  <c r="J4" i="1"/>
  <c r="L4" i="1" s="1"/>
  <c r="L7" i="1"/>
  <c r="L8" i="1"/>
  <c r="L9" i="1"/>
  <c r="L10" i="1"/>
  <c r="L12" i="1"/>
  <c r="L14" i="1"/>
  <c r="L26" i="1"/>
  <c r="L27" i="1" l="1"/>
  <c r="J39" i="1"/>
</calcChain>
</file>

<file path=xl/sharedStrings.xml><?xml version="1.0" encoding="utf-8"?>
<sst xmlns="http://schemas.openxmlformats.org/spreadsheetml/2006/main" count="76" uniqueCount="70">
  <si>
    <t>#</t>
  </si>
  <si>
    <t>Definition</t>
  </si>
  <si>
    <t>Cost</t>
  </si>
  <si>
    <t>Area of intervention</t>
  </si>
  <si>
    <t xml:space="preserve">Duration / implementation </t>
  </si>
  <si>
    <t>Collective Center winterization</t>
  </si>
  <si>
    <t>Accent on 5 oblast of the east.</t>
  </si>
  <si>
    <t>300 to 400 light repair</t>
  </si>
  <si>
    <t>16 USD linen</t>
  </si>
  <si>
    <t>8 USD blanket</t>
  </si>
  <si>
    <t> Accent on 5 oblast of the east.</t>
  </si>
  <si>
    <t>HH/ind.</t>
  </si>
  <si>
    <t xml:space="preserve"> 6 month minimum, 12 preferable.</t>
  </si>
  <si>
    <t>Donetsk ; Luhansk GCA (very limited); NGCA huge demand</t>
  </si>
  <si>
    <t>7 to 15 days/house</t>
  </si>
  <si>
    <t>3 to 5 days/house</t>
  </si>
  <si>
    <t>Reconstruction/permanent housing</t>
  </si>
  <si>
    <t>Partial reconstruction of one or several walls. Full Concrete ring beam and appropriated retrofitting for the structure. Partial Flooring (warm room). Partial Opening (warm room). Full Roofing. Partial Insulation. Basic sanitation &amp; heating system.</t>
  </si>
  <si>
    <t>30 to 45 days/house</t>
  </si>
  <si>
    <t>45 to 90 days / house</t>
  </si>
  <si>
    <t>7 to 10 days / house</t>
  </si>
  <si>
    <t>300 to 400 USD per indiv.</t>
  </si>
  <si>
    <t>Up to 600 USD per Indiv. if specialized</t>
  </si>
  <si>
    <t>All oblast except NGCA</t>
  </si>
  <si>
    <t>up to 800 USD   medium repair</t>
  </si>
  <si>
    <t>up to 4000 USD per HH (2 p.) an extra + 500 USD per extra person.</t>
  </si>
  <si>
    <t>8000 USD/HH  (2 p.house) + 1000 USD per extra person.</t>
  </si>
  <si>
    <t>Winterization or multipurpose cash grant</t>
  </si>
  <si>
    <t>100 USD / individual</t>
  </si>
  <si>
    <t>Solid fuel &amp; heater</t>
  </si>
  <si>
    <t>NFI (clothing set)</t>
  </si>
  <si>
    <t>NFI (bedding set)</t>
  </si>
  <si>
    <t>NFI (general)</t>
  </si>
  <si>
    <t>Seasonal activity (late summer, fall 2016) usually 10 to 45 days of works</t>
  </si>
  <si>
    <t>Seasonal activity, extension of winter 2015, winterization 2016</t>
  </si>
  <si>
    <t>Seasonal activity, extension of winter 2015(25%), winterization 2016 (75%)</t>
  </si>
  <si>
    <t>One-off for winter period / throughout year</t>
  </si>
  <si>
    <t>Activity</t>
  </si>
  <si>
    <t>Basic repairs might include: Water &amp; Sanitation; Electricity; Windows; basic refresh and roof repair; heating system.</t>
  </si>
  <si>
    <t xml:space="preserve">Roofing materials and glazing for house repair in order to avoid deterioration and to stabilize living conditions of IDPs/Returnees/ Affected population. </t>
  </si>
  <si>
    <t>Damaged villages along former contact lines</t>
  </si>
  <si>
    <t>Reconstruction on existing foundations of a NEW full structurally sound small house. Average 10 to 12 m2 per person (gross surface). Insulated. Basic furniture (bed). Heating system. Sanitation. Possibility of future extension highly appreciated.</t>
  </si>
  <si>
    <t>Winterization (insulation)</t>
  </si>
  <si>
    <t>In-kind provision of warm clothes, jackets, thermal underwear, shoes</t>
  </si>
  <si>
    <t>In-kind provision of bed linen, pillow case, blankets</t>
  </si>
  <si>
    <t>Essential household item provision, e.g. kitchen kit, hygiene kit (if not covered by WASH sector); bed and matresses if needed</t>
  </si>
  <si>
    <t>Structural repairs ["heavy repairs"]</t>
  </si>
  <si>
    <t>Donetsk &amp; Luhansk  principally</t>
  </si>
  <si>
    <t>Injection of a one off, unconditional cash grant for preparing for winter (utilities + NFI + clothes) through bank transfer or vouchers.</t>
  </si>
  <si>
    <t>Securing adequate and to-standard shelter. As a response for potential eviction. Possibility to decommission Collective Centers. Cash activities matching rent and utilities indicators.</t>
  </si>
  <si>
    <t xml:space="preserve">Basic repair and NFI provision for Collective Center. </t>
  </si>
  <si>
    <t>Specialized C.C. accomodating IDPs popualtion with special needs (e.g. institutions, retirement home; orphanage; accommodation for PWD; etc.).</t>
  </si>
  <si>
    <t>Light and medium repairs</t>
  </si>
  <si>
    <t>Materials for basic house insulation  for the winter</t>
  </si>
  <si>
    <t>Provision of appropriate solid fuel for winterisation; heater if necessary ( 20% of the case)</t>
  </si>
  <si>
    <t>80 to 100 USD</t>
  </si>
  <si>
    <t>Donetsk &amp; Luhansk principally, Damaged village along the contact line</t>
  </si>
  <si>
    <t> 80 to 100 USD /pers</t>
  </si>
  <si>
    <t>200 USD / HH</t>
  </si>
  <si>
    <t>Activity matrix (Humanitarian Response Plan 2016)</t>
  </si>
  <si>
    <t>City up to 660 USD/year per HH</t>
  </si>
  <si>
    <t>Metropole up to 2040 USD/year per HH</t>
  </si>
  <si>
    <t>Rural up to 600 USD/year per HH</t>
  </si>
  <si>
    <t>Cash for rent or other shelter-linked monetized solutions</t>
  </si>
  <si>
    <t>Conditionality: other works are implemented in the community and repairs are complementing general activities as a last resort</t>
  </si>
  <si>
    <t>Essencial utilities networks repairs and connection</t>
  </si>
  <si>
    <t>100-250 USD per HH</t>
  </si>
  <si>
    <t>FINAL
Version: 05 NOV 2015</t>
  </si>
  <si>
    <t>All oblasts except NGCA</t>
  </si>
  <si>
    <t>110 USD/ HH without heater
200 USD/HH fuel + heater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</si>
</sst>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quot;$&quot;#,##0"/>
    <numFmt numFmtId="166" formatCode="_(* #,##0_);_(* \(#,##0\);_(* &quot;-&quot;??_);_(@_)"/>
  </numFmts>
  <fonts count="6" x14ac:knownFonts="1">
    <font>
      <sz val="11"/>
      <color theme="1"/>
      <name val="Calibri"/>
      <family val="2"/>
      <scheme val="minor"/>
    </font>
    <font>
      <sz val="11"/>
      <color theme="1"/>
      <name val="Calibri"/>
      <family val="2"/>
      <scheme val="minor"/>
    </font>
    <font>
      <b/>
      <sz val="12"/>
      <color rgb="FFFFFFFF"/>
      <name val="Calibri"/>
      <family val="2"/>
      <scheme val="minor"/>
    </font>
    <font>
      <sz val="12"/>
      <color theme="1"/>
      <name val="Calibri"/>
      <family val="2"/>
      <scheme val="minor"/>
    </font>
    <font>
      <b/>
      <sz val="22"/>
      <color rgb="FFC00000"/>
      <name val="Calibri"/>
      <family val="2"/>
      <scheme val="minor"/>
    </font>
    <font>
      <b/>
      <sz val="11"/>
      <color rgb="FFC00000"/>
      <name val="Calibri"/>
      <family val="2"/>
      <scheme val="minor"/>
    </font>
  </fonts>
  <fills count="5">
    <fill>
      <patternFill patternType="none"/>
    </fill>
    <fill>
      <patternFill patternType="gray125"/>
    </fill>
    <fill>
      <patternFill patternType="solid">
        <fgColor rgb="FF2E74B5"/>
        <bgColor indexed="64"/>
      </patternFill>
    </fill>
    <fill>
      <patternFill patternType="solid">
        <fgColor theme="0"/>
        <bgColor indexed="64"/>
      </patternFill>
    </fill>
    <fill>
      <patternFill patternType="solid">
        <fgColor theme="4" tint="0.79998168889431442"/>
        <bgColor indexed="64"/>
      </patternFill>
    </fill>
  </fills>
  <borders count="24">
    <border>
      <left/>
      <right/>
      <top/>
      <bottom/>
      <diagonal/>
    </border>
    <border>
      <left/>
      <right style="medium">
        <color rgb="FFFFFFFF"/>
      </right>
      <top/>
      <bottom style="medium">
        <color rgb="FFFFFFFF"/>
      </bottom>
      <diagonal/>
    </border>
    <border>
      <left/>
      <right style="medium">
        <color rgb="FFFFFFFF"/>
      </right>
      <top/>
      <bottom style="medium">
        <color rgb="FF4472C4"/>
      </bottom>
      <diagonal/>
    </border>
    <border>
      <left/>
      <right style="medium">
        <color rgb="FFFFFFFF"/>
      </right>
      <top/>
      <bottom/>
      <diagonal/>
    </border>
    <border>
      <left style="medium">
        <color rgb="FF4472C4"/>
      </left>
      <right style="medium">
        <color rgb="FFFFFFFF"/>
      </right>
      <top style="medium">
        <color rgb="FF4472C4"/>
      </top>
      <bottom/>
      <diagonal/>
    </border>
    <border>
      <left style="medium">
        <color rgb="FF4472C4"/>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4472C4"/>
      </left>
      <right style="medium">
        <color rgb="FFFFFFFF"/>
      </right>
      <top style="medium">
        <color rgb="FFFFFFFF"/>
      </top>
      <bottom/>
      <diagonal/>
    </border>
    <border>
      <left style="medium">
        <color rgb="FF4472C4"/>
      </left>
      <right style="medium">
        <color rgb="FFFFFFFF"/>
      </right>
      <top/>
      <bottom/>
      <diagonal/>
    </border>
    <border>
      <left style="medium">
        <color rgb="FF4472C4"/>
      </left>
      <right style="medium">
        <color rgb="FFFFFFFF"/>
      </right>
      <top/>
      <bottom style="medium">
        <color rgb="FF4472C4"/>
      </bottom>
      <diagonal/>
    </border>
    <border>
      <left style="medium">
        <color rgb="FFFFFFFF"/>
      </left>
      <right style="medium">
        <color rgb="FFFFFFFF"/>
      </right>
      <top/>
      <bottom/>
      <diagonal/>
    </border>
    <border>
      <left/>
      <right/>
      <top style="medium">
        <color theme="0"/>
      </top>
      <bottom/>
      <diagonal/>
    </border>
    <border>
      <left style="medium">
        <color indexed="64"/>
      </left>
      <right style="medium">
        <color rgb="FF4472C4"/>
      </right>
      <top/>
      <bottom style="medium">
        <color rgb="FFFFFFFF"/>
      </bottom>
      <diagonal/>
    </border>
    <border>
      <left/>
      <right style="medium">
        <color indexed="64"/>
      </right>
      <top/>
      <bottom style="medium">
        <color rgb="FFFFFFFF"/>
      </bottom>
      <diagonal/>
    </border>
    <border>
      <left style="medium">
        <color indexed="64"/>
      </left>
      <right style="medium">
        <color rgb="FF4472C4"/>
      </right>
      <top/>
      <bottom style="medium">
        <color rgb="FF4472C4"/>
      </bottom>
      <diagonal/>
    </border>
    <border>
      <left style="medium">
        <color indexed="64"/>
      </left>
      <right style="medium">
        <color rgb="FF4472C4"/>
      </right>
      <top style="medium">
        <color rgb="FF4472C4"/>
      </top>
      <bottom/>
      <diagonal/>
    </border>
    <border>
      <left style="medium">
        <color indexed="64"/>
      </left>
      <right style="medium">
        <color rgb="FF4472C4"/>
      </right>
      <top/>
      <bottom/>
      <diagonal/>
    </border>
    <border>
      <left style="medium">
        <color indexed="64"/>
      </left>
      <right style="medium">
        <color rgb="FF4472C4"/>
      </right>
      <top style="medium">
        <color rgb="FFFFFFFF"/>
      </top>
      <bottom/>
      <diagonal/>
    </border>
    <border>
      <left style="medium">
        <color indexed="64"/>
      </left>
      <right/>
      <top style="medium">
        <color theme="0"/>
      </top>
      <bottom/>
      <diagonal/>
    </border>
    <border>
      <left style="medium">
        <color rgb="FFFFFFFF"/>
      </left>
      <right style="medium">
        <color rgb="FFFFFFFF"/>
      </right>
      <top style="medium">
        <color rgb="FF002060"/>
      </top>
      <bottom/>
      <diagonal/>
    </border>
    <border>
      <left/>
      <right style="medium">
        <color rgb="FFFFFFFF"/>
      </right>
      <top style="medium">
        <color rgb="FF002060"/>
      </top>
      <bottom/>
      <diagonal/>
    </border>
    <border>
      <left style="medium">
        <color indexed="64"/>
      </left>
      <right/>
      <top/>
      <bottom/>
      <diagonal/>
    </border>
    <border>
      <left/>
      <right/>
      <top/>
      <bottom style="medium">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2" borderId="0" xfId="0" applyFont="1" applyFill="1" applyBorder="1" applyAlignment="1">
      <alignment vertical="center" wrapText="1"/>
    </xf>
    <xf numFmtId="165" fontId="0" fillId="0" borderId="0" xfId="0" applyNumberFormat="1"/>
    <xf numFmtId="0" fontId="0" fillId="0" borderId="0" xfId="0" applyNumberFormat="1"/>
    <xf numFmtId="164" fontId="0" fillId="0" borderId="0" xfId="1" applyFont="1"/>
    <xf numFmtId="164" fontId="0" fillId="0" borderId="0" xfId="0" applyNumberFormat="1"/>
    <xf numFmtId="166" fontId="0" fillId="0" borderId="0" xfId="0" applyNumberFormat="1"/>
    <xf numFmtId="166" fontId="0" fillId="0" borderId="0" xfId="1" applyNumberFormat="1" applyFont="1"/>
    <xf numFmtId="0" fontId="2" fillId="2" borderId="13" xfId="0" applyFont="1" applyFill="1" applyBorder="1" applyAlignment="1">
      <alignment horizontal="center" vertical="center" wrapText="1"/>
    </xf>
    <xf numFmtId="0" fontId="2" fillId="2" borderId="14" xfId="0" applyFont="1" applyFill="1" applyBorder="1" applyAlignment="1">
      <alignment vertical="center" wrapText="1"/>
    </xf>
    <xf numFmtId="0" fontId="2" fillId="2" borderId="15" xfId="0" applyFont="1" applyFill="1" applyBorder="1" applyAlignment="1">
      <alignment vertical="top" wrapText="1"/>
    </xf>
    <xf numFmtId="0" fontId="0" fillId="2" borderId="17" xfId="0" applyFont="1" applyFill="1" applyBorder="1" applyAlignment="1">
      <alignment vertical="center" wrapText="1"/>
    </xf>
    <xf numFmtId="0" fontId="0" fillId="2" borderId="19" xfId="0" applyFont="1" applyFill="1" applyBorder="1" applyAlignment="1">
      <alignment vertical="center" wrapText="1"/>
    </xf>
    <xf numFmtId="0" fontId="0" fillId="2" borderId="22" xfId="0" applyFont="1" applyFill="1" applyBorder="1" applyAlignment="1">
      <alignment vertical="center" wrapText="1"/>
    </xf>
    <xf numFmtId="0" fontId="5" fillId="0" borderId="0" xfId="0" applyFont="1" applyAlignment="1">
      <alignment wrapText="1"/>
    </xf>
    <xf numFmtId="0" fontId="0" fillId="4" borderId="6"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7"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3" borderId="1" xfId="0" applyFont="1" applyFill="1" applyBorder="1" applyAlignment="1">
      <alignment horizontal="left" vertical="center" wrapText="1"/>
    </xf>
    <xf numFmtId="0" fontId="0" fillId="3" borderId="3" xfId="0" applyFont="1" applyFill="1" applyBorder="1" applyAlignment="1">
      <alignment horizontal="left" vertical="center" wrapText="1"/>
    </xf>
    <xf numFmtId="0" fontId="0" fillId="4" borderId="3" xfId="0" applyFont="1" applyFill="1" applyBorder="1" applyAlignment="1">
      <alignment horizontal="left" vertical="center" wrapText="1"/>
    </xf>
    <xf numFmtId="0" fontId="0" fillId="4" borderId="1" xfId="0" applyFont="1" applyFill="1" applyBorder="1" applyAlignment="1">
      <alignment horizontal="left" vertical="center" wrapText="1"/>
    </xf>
    <xf numFmtId="0" fontId="3" fillId="3" borderId="0"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4" borderId="0" xfId="0" applyFont="1" applyFill="1" applyAlignment="1">
      <alignment horizontal="left" vertical="center" wrapText="1"/>
    </xf>
    <xf numFmtId="0" fontId="0" fillId="4" borderId="0" xfId="0" applyFont="1" applyFill="1" applyBorder="1" applyAlignment="1">
      <alignment horizontal="left" vertical="center" wrapText="1"/>
    </xf>
    <xf numFmtId="0" fontId="0" fillId="3" borderId="0" xfId="0" applyFont="1" applyFill="1" applyAlignment="1">
      <alignment horizontal="left" vertical="center" wrapText="1"/>
    </xf>
    <xf numFmtId="0" fontId="3" fillId="3" borderId="20" xfId="0" applyFont="1" applyFill="1" applyBorder="1" applyAlignment="1">
      <alignment horizontal="left" vertical="center" wrapText="1"/>
    </xf>
    <xf numFmtId="0" fontId="0" fillId="3" borderId="2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0" xfId="0" applyFont="1" applyFill="1" applyAlignment="1">
      <alignment horizontal="left" vertical="center" wrapText="1"/>
    </xf>
    <xf numFmtId="0" fontId="3" fillId="3" borderId="0" xfId="0" applyFont="1" applyFill="1" applyAlignment="1">
      <alignment horizontal="left" vertical="center" wrapText="1"/>
    </xf>
    <xf numFmtId="0" fontId="0" fillId="3" borderId="20"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4" fillId="0" borderId="23" xfId="0" applyFont="1" applyBorder="1" applyAlignment="1">
      <alignment horizontal="center"/>
    </xf>
    <xf numFmtId="0" fontId="0" fillId="3" borderId="6" xfId="0" applyFont="1" applyFill="1" applyBorder="1" applyAlignment="1">
      <alignment horizontal="left" vertical="center" wrapText="1"/>
    </xf>
    <xf numFmtId="0" fontId="0" fillId="3" borderId="7" xfId="0" applyFont="1" applyFill="1" applyBorder="1" applyAlignment="1">
      <alignment horizontal="left" vertical="center" wrapText="1"/>
    </xf>
    <xf numFmtId="0" fontId="2" fillId="2" borderId="18" xfId="0" applyFont="1" applyFill="1" applyBorder="1" applyAlignment="1">
      <alignment vertical="top" wrapText="1"/>
    </xf>
    <xf numFmtId="0" fontId="2" fillId="2" borderId="17" xfId="0" applyFont="1" applyFill="1" applyBorder="1" applyAlignment="1">
      <alignment vertical="top" wrapText="1"/>
    </xf>
    <xf numFmtId="0" fontId="2" fillId="2" borderId="15" xfId="0" applyFont="1" applyFill="1" applyBorder="1" applyAlignment="1">
      <alignment vertical="top"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3" fillId="3" borderId="6"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7"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7" xfId="0" applyFont="1" applyFill="1" applyBorder="1" applyAlignment="1">
      <alignment horizontal="left" vertical="center" wrapText="1"/>
    </xf>
    <xf numFmtId="0" fontId="0" fillId="4" borderId="6" xfId="0" applyFont="1" applyFill="1" applyBorder="1" applyAlignment="1">
      <alignment horizontal="left" vertical="center" wrapText="1"/>
    </xf>
    <xf numFmtId="0" fontId="0" fillId="4" borderId="11" xfId="0" applyFont="1" applyFill="1" applyBorder="1" applyAlignment="1">
      <alignment horizontal="left" vertical="center" wrapText="1"/>
    </xf>
    <xf numFmtId="0" fontId="0" fillId="4" borderId="7"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12</xdr:row>
      <xdr:rowOff>245828</xdr:rowOff>
    </xdr:from>
    <xdr:to>
      <xdr:col>1</xdr:col>
      <xdr:colOff>5104</xdr:colOff>
      <xdr:row>13</xdr:row>
      <xdr:rowOff>165106</xdr:rowOff>
    </xdr:to>
    <xdr:pic>
      <xdr:nvPicPr>
        <xdr:cNvPr id="5" name="Picture 4"/>
        <xdr:cNvPicPr>
          <a:picLocks noChangeAspect="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tretch>
          <a:fillRect/>
        </a:stretch>
      </xdr:blipFill>
      <xdr:spPr>
        <a:xfrm>
          <a:off x="40822" y="4883142"/>
          <a:ext cx="715396" cy="659507"/>
        </a:xfrm>
        <a:prstGeom prst="rect">
          <a:avLst/>
        </a:prstGeom>
      </xdr:spPr>
    </xdr:pic>
    <xdr:clientData/>
  </xdr:twoCellAnchor>
  <xdr:twoCellAnchor editAs="oneCell">
    <xdr:from>
      <xdr:col>0</xdr:col>
      <xdr:colOff>25855</xdr:colOff>
      <xdr:row>16</xdr:row>
      <xdr:rowOff>626570</xdr:rowOff>
    </xdr:from>
    <xdr:to>
      <xdr:col>1</xdr:col>
      <xdr:colOff>37061</xdr:colOff>
      <xdr:row>18</xdr:row>
      <xdr:rowOff>189220</xdr:rowOff>
    </xdr:to>
    <xdr:pic>
      <xdr:nvPicPr>
        <xdr:cNvPr id="6" name="Picture 5"/>
        <xdr:cNvPicPr>
          <a:picLocks noChangeAspect="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tretch>
          <a:fillRect/>
        </a:stretch>
      </xdr:blipFill>
      <xdr:spPr>
        <a:xfrm>
          <a:off x="25855" y="7582541"/>
          <a:ext cx="762320" cy="705650"/>
        </a:xfrm>
        <a:prstGeom prst="rect">
          <a:avLst/>
        </a:prstGeom>
      </xdr:spPr>
    </xdr:pic>
    <xdr:clientData/>
  </xdr:twoCellAnchor>
  <xdr:twoCellAnchor editAs="oneCell">
    <xdr:from>
      <xdr:col>0</xdr:col>
      <xdr:colOff>104354</xdr:colOff>
      <xdr:row>2</xdr:row>
      <xdr:rowOff>326372</xdr:rowOff>
    </xdr:from>
    <xdr:to>
      <xdr:col>1</xdr:col>
      <xdr:colOff>5603</xdr:colOff>
      <xdr:row>5</xdr:row>
      <xdr:rowOff>136833</xdr:rowOff>
    </xdr:to>
    <xdr:pic>
      <xdr:nvPicPr>
        <xdr:cNvPr id="10" name="Picture 9"/>
        <xdr:cNvPicPr>
          <a:picLocks noChangeAspect="1"/>
        </xdr:cNvPicPr>
      </xdr:nvPicPr>
      <xdr:blipFill>
        <a:blip xmlns:r="http://schemas.openxmlformats.org/officeDocument/2006/relationships" r:embed="rId3" cstate="print">
          <a:lum bright="70000" contrast="-70000"/>
          <a:extLst>
            <a:ext uri="{28A0092B-C50C-407E-A947-70E740481C1C}">
              <a14:useLocalDpi xmlns:a14="http://schemas.microsoft.com/office/drawing/2010/main" val="0"/>
            </a:ext>
          </a:extLst>
        </a:blip>
        <a:stretch>
          <a:fillRect/>
        </a:stretch>
      </xdr:blipFill>
      <xdr:spPr>
        <a:xfrm>
          <a:off x="104354" y="885966"/>
          <a:ext cx="627530" cy="628930"/>
        </a:xfrm>
        <a:prstGeom prst="rect">
          <a:avLst/>
        </a:prstGeom>
      </xdr:spPr>
    </xdr:pic>
    <xdr:clientData/>
  </xdr:twoCellAnchor>
  <xdr:twoCellAnchor editAs="oneCell">
    <xdr:from>
      <xdr:col>0</xdr:col>
      <xdr:colOff>7143</xdr:colOff>
      <xdr:row>7</xdr:row>
      <xdr:rowOff>191861</xdr:rowOff>
    </xdr:from>
    <xdr:to>
      <xdr:col>1</xdr:col>
      <xdr:colOff>78580</xdr:colOff>
      <xdr:row>8</xdr:row>
      <xdr:rowOff>324188</xdr:rowOff>
    </xdr:to>
    <xdr:pic>
      <xdr:nvPicPr>
        <xdr:cNvPr id="2" name="Picture 1"/>
        <xdr:cNvPicPr>
          <a:picLocks noChangeAspect="1"/>
        </xdr:cNvPicPr>
      </xdr:nvPicPr>
      <xdr:blipFill>
        <a:blip xmlns:r="http://schemas.openxmlformats.org/officeDocument/2006/relationships" r:embed="rId4" cstate="print">
          <a:lum bright="70000" contrast="-70000"/>
          <a:extLst>
            <a:ext uri="{28A0092B-C50C-407E-A947-70E740481C1C}">
              <a14:useLocalDpi xmlns:a14="http://schemas.microsoft.com/office/drawing/2010/main" val="0"/>
            </a:ext>
          </a:extLst>
        </a:blip>
        <a:stretch>
          <a:fillRect/>
        </a:stretch>
      </xdr:blipFill>
      <xdr:spPr>
        <a:xfrm>
          <a:off x="7143" y="2956832"/>
          <a:ext cx="822551" cy="763699"/>
        </a:xfrm>
        <a:prstGeom prst="rect">
          <a:avLst/>
        </a:prstGeom>
      </xdr:spPr>
    </xdr:pic>
    <xdr:clientData/>
  </xdr:twoCellAnchor>
  <xdr:twoCellAnchor editAs="oneCell">
    <xdr:from>
      <xdr:col>0</xdr:col>
      <xdr:colOff>0</xdr:colOff>
      <xdr:row>0</xdr:row>
      <xdr:rowOff>0</xdr:rowOff>
    </xdr:from>
    <xdr:to>
      <xdr:col>2</xdr:col>
      <xdr:colOff>2562225</xdr:colOff>
      <xdr:row>0</xdr:row>
      <xdr:rowOff>457242</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3552825" cy="4572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tabSelected="1" view="pageBreakPreview" zoomScale="70" zoomScaleNormal="85" zoomScaleSheetLayoutView="70" zoomScalePageLayoutView="70" workbookViewId="0">
      <selection activeCell="D4" sqref="D4:D6"/>
    </sheetView>
  </sheetViews>
  <sheetFormatPr defaultRowHeight="14.4" x14ac:dyDescent="0.3"/>
  <cols>
    <col min="1" max="1" width="10.88671875" customWidth="1"/>
    <col min="2" max="2" width="3.5546875" bestFit="1" customWidth="1"/>
    <col min="3" max="3" width="39.5546875" customWidth="1"/>
    <col min="4" max="4" width="68.5546875" customWidth="1"/>
    <col min="5" max="5" width="28.6640625" customWidth="1"/>
    <col min="6" max="6" width="22.109375" customWidth="1"/>
    <col min="7" max="7" width="34.44140625" customWidth="1"/>
    <col min="8" max="8" width="11.5546875" bestFit="1" customWidth="1"/>
    <col min="9" max="9" width="11.5546875" customWidth="1"/>
    <col min="10" max="10" width="14.33203125" hidden="1" customWidth="1"/>
    <col min="11" max="11" width="0" hidden="1" customWidth="1"/>
    <col min="12" max="12" width="11.6640625" hidden="1" customWidth="1"/>
    <col min="13" max="16" width="0" hidden="1" customWidth="1"/>
  </cols>
  <sheetData>
    <row r="1" spans="1:15" ht="39" customHeight="1" thickBot="1" x14ac:dyDescent="0.6">
      <c r="D1" s="40" t="s">
        <v>59</v>
      </c>
      <c r="E1" s="40"/>
      <c r="G1" s="16" t="s">
        <v>67</v>
      </c>
    </row>
    <row r="2" spans="1:15" ht="24" customHeight="1" thickBot="1" x14ac:dyDescent="0.35">
      <c r="A2" s="10"/>
      <c r="B2" s="1" t="s">
        <v>0</v>
      </c>
      <c r="C2" s="2" t="s">
        <v>37</v>
      </c>
      <c r="D2" s="2" t="s">
        <v>1</v>
      </c>
      <c r="E2" s="2" t="s">
        <v>2</v>
      </c>
      <c r="F2" s="2" t="s">
        <v>3</v>
      </c>
      <c r="G2" s="11" t="s">
        <v>4</v>
      </c>
      <c r="K2" s="3" t="s">
        <v>11</v>
      </c>
    </row>
    <row r="3" spans="1:15" ht="31.8" thickBot="1" x14ac:dyDescent="0.35">
      <c r="A3" s="12"/>
      <c r="B3" s="36">
        <v>1</v>
      </c>
      <c r="C3" s="20" t="s">
        <v>27</v>
      </c>
      <c r="D3" s="21" t="s">
        <v>48</v>
      </c>
      <c r="E3" s="21" t="s">
        <v>28</v>
      </c>
      <c r="F3" s="21" t="s">
        <v>23</v>
      </c>
      <c r="G3" s="21" t="s">
        <v>36</v>
      </c>
      <c r="J3" s="4">
        <f>300*1.25</f>
        <v>375</v>
      </c>
      <c r="K3" s="5">
        <v>80000</v>
      </c>
      <c r="L3" s="4">
        <f>J3*K3</f>
        <v>30000000</v>
      </c>
      <c r="O3">
        <f>N3*12</f>
        <v>0</v>
      </c>
    </row>
    <row r="4" spans="1:15" ht="15" customHeight="1" x14ac:dyDescent="0.3">
      <c r="A4" s="59"/>
      <c r="B4" s="62">
        <v>2</v>
      </c>
      <c r="C4" s="53" t="s">
        <v>63</v>
      </c>
      <c r="D4" s="56" t="s">
        <v>49</v>
      </c>
      <c r="E4" s="17" t="s">
        <v>62</v>
      </c>
      <c r="F4" s="56" t="s">
        <v>68</v>
      </c>
      <c r="G4" s="56" t="s">
        <v>12</v>
      </c>
      <c r="J4" s="4">
        <f>171*6</f>
        <v>1026</v>
      </c>
      <c r="K4" s="5">
        <v>5000</v>
      </c>
      <c r="L4" s="4">
        <f>J4*K4</f>
        <v>5130000</v>
      </c>
    </row>
    <row r="5" spans="1:15" ht="15.6" customHeight="1" x14ac:dyDescent="0.3">
      <c r="A5" s="60"/>
      <c r="B5" s="47"/>
      <c r="C5" s="54"/>
      <c r="D5" s="57"/>
      <c r="E5" s="18" t="s">
        <v>60</v>
      </c>
      <c r="F5" s="57"/>
      <c r="G5" s="57"/>
      <c r="J5" s="4"/>
      <c r="K5" s="5"/>
      <c r="L5" s="4"/>
    </row>
    <row r="6" spans="1:15" ht="42" customHeight="1" thickBot="1" x14ac:dyDescent="0.35">
      <c r="A6" s="61"/>
      <c r="B6" s="63"/>
      <c r="C6" s="55"/>
      <c r="D6" s="58"/>
      <c r="E6" s="19" t="s">
        <v>61</v>
      </c>
      <c r="F6" s="58"/>
      <c r="G6" s="58"/>
      <c r="J6" s="4"/>
      <c r="K6" s="5"/>
      <c r="L6" s="4"/>
    </row>
    <row r="7" spans="1:15" ht="14.4" customHeight="1" x14ac:dyDescent="0.3">
      <c r="A7" s="43"/>
      <c r="B7" s="46">
        <v>3</v>
      </c>
      <c r="C7" s="49" t="s">
        <v>5</v>
      </c>
      <c r="D7" s="22" t="s">
        <v>50</v>
      </c>
      <c r="E7" s="22" t="s">
        <v>21</v>
      </c>
      <c r="F7" s="41" t="s">
        <v>6</v>
      </c>
      <c r="G7" s="41" t="s">
        <v>33</v>
      </c>
      <c r="J7" s="4">
        <v>400</v>
      </c>
      <c r="K7" s="5">
        <v>5000</v>
      </c>
      <c r="L7" s="4">
        <f>J7*K7</f>
        <v>2000000</v>
      </c>
    </row>
    <row r="8" spans="1:15" ht="49.8" customHeight="1" x14ac:dyDescent="0.3">
      <c r="A8" s="44"/>
      <c r="B8" s="47"/>
      <c r="C8" s="50"/>
      <c r="D8" s="22" t="s">
        <v>51</v>
      </c>
      <c r="E8" s="22" t="s">
        <v>22</v>
      </c>
      <c r="F8" s="52"/>
      <c r="G8" s="52"/>
      <c r="J8" s="4">
        <v>750</v>
      </c>
      <c r="K8" s="5">
        <v>1000</v>
      </c>
      <c r="L8" s="4">
        <f t="shared" ref="L8:L26" si="0">J8*K8</f>
        <v>750000</v>
      </c>
    </row>
    <row r="9" spans="1:15" ht="29.4" thickBot="1" x14ac:dyDescent="0.35">
      <c r="A9" s="45"/>
      <c r="B9" s="48"/>
      <c r="C9" s="51"/>
      <c r="D9" s="21" t="s">
        <v>38</v>
      </c>
      <c r="E9" s="21"/>
      <c r="F9" s="42"/>
      <c r="G9" s="42"/>
      <c r="J9" s="4">
        <v>200</v>
      </c>
      <c r="K9" s="5">
        <v>7000</v>
      </c>
      <c r="L9" s="4">
        <f t="shared" si="0"/>
        <v>1400000</v>
      </c>
    </row>
    <row r="10" spans="1:15" ht="15" customHeight="1" x14ac:dyDescent="0.3">
      <c r="A10" s="43"/>
      <c r="B10" s="46">
        <v>4</v>
      </c>
      <c r="C10" s="53" t="s">
        <v>52</v>
      </c>
      <c r="D10" s="56" t="s">
        <v>39</v>
      </c>
      <c r="E10" s="23" t="s">
        <v>7</v>
      </c>
      <c r="F10" s="56" t="s">
        <v>13</v>
      </c>
      <c r="G10" s="23" t="s">
        <v>15</v>
      </c>
      <c r="J10" s="4">
        <v>400</v>
      </c>
      <c r="K10" s="5">
        <v>5000</v>
      </c>
      <c r="L10" s="4">
        <f t="shared" si="0"/>
        <v>2000000</v>
      </c>
    </row>
    <row r="11" spans="1:15" ht="15" customHeight="1" x14ac:dyDescent="0.3">
      <c r="A11" s="44"/>
      <c r="B11" s="47"/>
      <c r="C11" s="54"/>
      <c r="D11" s="57"/>
      <c r="E11" s="23" t="s">
        <v>24</v>
      </c>
      <c r="F11" s="57"/>
      <c r="G11" s="23"/>
      <c r="J11" s="4">
        <f>1000*1.25</f>
        <v>1250</v>
      </c>
      <c r="K11" s="5">
        <v>10000</v>
      </c>
      <c r="L11" s="4">
        <f t="shared" si="0"/>
        <v>12500000</v>
      </c>
    </row>
    <row r="12" spans="1:15" ht="15.75" customHeight="1" thickBot="1" x14ac:dyDescent="0.35">
      <c r="A12" s="45"/>
      <c r="B12" s="48"/>
      <c r="C12" s="55"/>
      <c r="D12" s="58"/>
      <c r="E12" s="24"/>
      <c r="F12" s="58"/>
      <c r="G12" s="24" t="s">
        <v>14</v>
      </c>
      <c r="J12" s="4"/>
      <c r="K12" s="5"/>
      <c r="L12" s="4">
        <f t="shared" si="0"/>
        <v>0</v>
      </c>
    </row>
    <row r="13" spans="1:15" ht="58.2" thickBot="1" x14ac:dyDescent="0.35">
      <c r="A13" s="12"/>
      <c r="B13" s="36">
        <v>5</v>
      </c>
      <c r="C13" s="25" t="s">
        <v>46</v>
      </c>
      <c r="D13" s="26" t="s">
        <v>17</v>
      </c>
      <c r="E13" s="26" t="s">
        <v>25</v>
      </c>
      <c r="F13" s="26" t="s">
        <v>40</v>
      </c>
      <c r="G13" s="26" t="s">
        <v>18</v>
      </c>
      <c r="J13" s="4"/>
      <c r="K13" s="5"/>
      <c r="L13" s="4"/>
    </row>
    <row r="14" spans="1:15" ht="61.5" customHeight="1" x14ac:dyDescent="0.3">
      <c r="A14" s="13"/>
      <c r="B14" s="37">
        <v>6</v>
      </c>
      <c r="C14" s="33" t="s">
        <v>16</v>
      </c>
      <c r="D14" s="27" t="s">
        <v>41</v>
      </c>
      <c r="E14" s="27" t="s">
        <v>26</v>
      </c>
      <c r="F14" s="28" t="s">
        <v>40</v>
      </c>
      <c r="G14" s="28" t="s">
        <v>19</v>
      </c>
      <c r="J14" s="4">
        <v>80</v>
      </c>
      <c r="K14" s="5">
        <v>20000</v>
      </c>
      <c r="L14" s="4">
        <f t="shared" si="0"/>
        <v>1600000</v>
      </c>
    </row>
    <row r="15" spans="1:15" ht="32.25" customHeight="1" x14ac:dyDescent="0.3">
      <c r="A15" s="13"/>
      <c r="B15" s="37">
        <v>7</v>
      </c>
      <c r="C15" s="34" t="s">
        <v>42</v>
      </c>
      <c r="D15" s="29" t="s">
        <v>53</v>
      </c>
      <c r="E15" s="29" t="s">
        <v>55</v>
      </c>
      <c r="F15" s="29" t="s">
        <v>47</v>
      </c>
      <c r="G15" s="26" t="s">
        <v>20</v>
      </c>
      <c r="J15" s="4"/>
      <c r="K15" s="5"/>
      <c r="L15" s="4"/>
    </row>
    <row r="16" spans="1:15" ht="32.25" customHeight="1" thickBot="1" x14ac:dyDescent="0.35">
      <c r="A16" s="15"/>
      <c r="B16" s="38">
        <v>8</v>
      </c>
      <c r="C16" s="33" t="s">
        <v>65</v>
      </c>
      <c r="D16" s="27" t="s">
        <v>64</v>
      </c>
      <c r="E16" s="27" t="s">
        <v>66</v>
      </c>
      <c r="F16" s="27" t="s">
        <v>47</v>
      </c>
      <c r="G16" s="33"/>
      <c r="J16" s="4"/>
      <c r="K16" s="5"/>
      <c r="L16" s="4"/>
    </row>
    <row r="17" spans="1:12" ht="61.5" customHeight="1" x14ac:dyDescent="0.3">
      <c r="A17" s="14"/>
      <c r="B17" s="39">
        <v>9</v>
      </c>
      <c r="C17" s="30" t="s">
        <v>29</v>
      </c>
      <c r="D17" s="31" t="s">
        <v>54</v>
      </c>
      <c r="E17" s="31" t="s">
        <v>69</v>
      </c>
      <c r="F17" s="31" t="s">
        <v>56</v>
      </c>
      <c r="G17" s="35" t="s">
        <v>34</v>
      </c>
      <c r="J17" s="4"/>
      <c r="K17" s="5"/>
      <c r="L17" s="4"/>
    </row>
    <row r="18" spans="1:12" ht="29.4" thickBot="1" x14ac:dyDescent="0.35">
      <c r="A18" s="13"/>
      <c r="B18" s="37">
        <v>10</v>
      </c>
      <c r="C18" s="32" t="s">
        <v>30</v>
      </c>
      <c r="D18" s="24" t="s">
        <v>43</v>
      </c>
      <c r="E18" s="24" t="s">
        <v>57</v>
      </c>
      <c r="F18" s="24" t="s">
        <v>10</v>
      </c>
      <c r="G18" s="24" t="s">
        <v>34</v>
      </c>
      <c r="J18" s="4"/>
      <c r="K18" s="5"/>
      <c r="L18" s="4"/>
    </row>
    <row r="19" spans="1:12" ht="15.6" customHeight="1" x14ac:dyDescent="0.3">
      <c r="A19" s="13"/>
      <c r="B19" s="47">
        <v>11</v>
      </c>
      <c r="C19" s="49" t="s">
        <v>31</v>
      </c>
      <c r="D19" s="41" t="s">
        <v>44</v>
      </c>
      <c r="E19" s="22" t="s">
        <v>8</v>
      </c>
      <c r="F19" s="41" t="s">
        <v>10</v>
      </c>
      <c r="G19" s="41" t="s">
        <v>35</v>
      </c>
      <c r="J19" s="4"/>
      <c r="K19" s="5"/>
      <c r="L19" s="4"/>
    </row>
    <row r="20" spans="1:12" ht="16.2" customHeight="1" thickBot="1" x14ac:dyDescent="0.35">
      <c r="A20" s="13"/>
      <c r="B20" s="47"/>
      <c r="C20" s="51"/>
      <c r="D20" s="42"/>
      <c r="E20" s="21" t="s">
        <v>9</v>
      </c>
      <c r="F20" s="42"/>
      <c r="G20" s="42"/>
      <c r="J20" s="4">
        <v>162</v>
      </c>
      <c r="K20" s="5">
        <v>30000</v>
      </c>
      <c r="L20" s="4">
        <f t="shared" si="0"/>
        <v>4860000</v>
      </c>
    </row>
    <row r="21" spans="1:12" ht="29.4" thickBot="1" x14ac:dyDescent="0.35">
      <c r="A21" s="13"/>
      <c r="B21" s="37">
        <v>12</v>
      </c>
      <c r="C21" s="32" t="s">
        <v>32</v>
      </c>
      <c r="D21" s="24" t="s">
        <v>45</v>
      </c>
      <c r="E21" s="24" t="s">
        <v>58</v>
      </c>
      <c r="F21" s="24" t="s">
        <v>10</v>
      </c>
      <c r="G21" s="17" t="s">
        <v>34</v>
      </c>
      <c r="J21" s="4"/>
      <c r="K21" s="5"/>
      <c r="L21" s="4"/>
    </row>
    <row r="22" spans="1:12" x14ac:dyDescent="0.3">
      <c r="J22" s="4">
        <f>80*1.1</f>
        <v>88</v>
      </c>
      <c r="K22" s="5">
        <v>10000</v>
      </c>
      <c r="L22" s="4">
        <f t="shared" si="0"/>
        <v>880000</v>
      </c>
    </row>
    <row r="23" spans="1:12" x14ac:dyDescent="0.3">
      <c r="J23" s="4">
        <f>24*1.1</f>
        <v>26.400000000000002</v>
      </c>
      <c r="K23" s="5">
        <v>20000</v>
      </c>
      <c r="L23" s="4">
        <f t="shared" si="0"/>
        <v>528000</v>
      </c>
    </row>
    <row r="24" spans="1:12" ht="69" customHeight="1" x14ac:dyDescent="0.3">
      <c r="J24" s="4">
        <f>80*1.1</f>
        <v>88</v>
      </c>
      <c r="K24" s="5">
        <v>20000</v>
      </c>
      <c r="L24" s="4">
        <f t="shared" si="0"/>
        <v>1760000</v>
      </c>
    </row>
    <row r="25" spans="1:12" x14ac:dyDescent="0.3">
      <c r="J25" s="4">
        <f>100*1.1</f>
        <v>110.00000000000001</v>
      </c>
      <c r="K25" s="5">
        <v>20000</v>
      </c>
      <c r="L25" s="4">
        <f t="shared" si="0"/>
        <v>2200000.0000000005</v>
      </c>
    </row>
    <row r="26" spans="1:12" x14ac:dyDescent="0.3">
      <c r="J26" s="4">
        <v>2</v>
      </c>
      <c r="K26" s="5">
        <v>10000</v>
      </c>
      <c r="L26">
        <f t="shared" si="0"/>
        <v>20000</v>
      </c>
    </row>
    <row r="27" spans="1:12" x14ac:dyDescent="0.3">
      <c r="L27" s="4">
        <f>SUM(L2:L26)</f>
        <v>65628000</v>
      </c>
    </row>
    <row r="37" spans="6:11" x14ac:dyDescent="0.3">
      <c r="G37" s="9">
        <f>1900000/2</f>
        <v>950000</v>
      </c>
    </row>
    <row r="38" spans="6:11" x14ac:dyDescent="0.3">
      <c r="G38">
        <v>0.1</v>
      </c>
    </row>
    <row r="39" spans="6:11" x14ac:dyDescent="0.3">
      <c r="G39" s="8">
        <f>G37*G38</f>
        <v>95000</v>
      </c>
      <c r="H39" s="7">
        <f>G39/3</f>
        <v>31666.666666666668</v>
      </c>
      <c r="I39" s="7"/>
      <c r="J39" s="7">
        <f>H39*K41</f>
        <v>5145833.333333334</v>
      </c>
    </row>
    <row r="41" spans="6:11" x14ac:dyDescent="0.3">
      <c r="J41">
        <f>650*8</f>
        <v>5200</v>
      </c>
      <c r="K41">
        <f>J41/16/2</f>
        <v>162.5</v>
      </c>
    </row>
    <row r="42" spans="6:11" x14ac:dyDescent="0.3">
      <c r="F42">
        <v>600</v>
      </c>
    </row>
    <row r="43" spans="6:11" x14ac:dyDescent="0.3">
      <c r="F43" s="6">
        <v>400000</v>
      </c>
    </row>
    <row r="44" spans="6:11" x14ac:dyDescent="0.3">
      <c r="F44" s="8">
        <f>F43/F42</f>
        <v>666.66666666666663</v>
      </c>
      <c r="G44" s="7">
        <f>F44/16</f>
        <v>41.666666666666664</v>
      </c>
      <c r="H44" s="7">
        <f>G44*1.25</f>
        <v>52.083333333333329</v>
      </c>
      <c r="I44" s="7"/>
    </row>
  </sheetData>
  <mergeCells count="22">
    <mergeCell ref="B19:B20"/>
    <mergeCell ref="B4:B6"/>
    <mergeCell ref="D4:D6"/>
    <mergeCell ref="F4:F6"/>
    <mergeCell ref="G4:G6"/>
    <mergeCell ref="C4:C6"/>
    <mergeCell ref="D1:E1"/>
    <mergeCell ref="G19:G20"/>
    <mergeCell ref="A7:A9"/>
    <mergeCell ref="B7:B9"/>
    <mergeCell ref="C7:C9"/>
    <mergeCell ref="F7:F9"/>
    <mergeCell ref="G7:G9"/>
    <mergeCell ref="A10:A12"/>
    <mergeCell ref="B10:B12"/>
    <mergeCell ref="C10:C12"/>
    <mergeCell ref="D10:D12"/>
    <mergeCell ref="F10:F12"/>
    <mergeCell ref="C19:C20"/>
    <mergeCell ref="D19:D20"/>
    <mergeCell ref="F19:F20"/>
    <mergeCell ref="A4:A6"/>
  </mergeCells>
  <pageMargins left="0.7" right="0.7" top="0.75" bottom="0.75" header="0.3" footer="0.3"/>
  <pageSetup paperSize="8" scale="9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dc:creator>
  <cp:lastModifiedBy>Andrii Mazurenko</cp:lastModifiedBy>
  <cp:lastPrinted>2015-10-27T18:09:59Z</cp:lastPrinted>
  <dcterms:created xsi:type="dcterms:W3CDTF">2014-10-30T15:50:06Z</dcterms:created>
  <dcterms:modified xsi:type="dcterms:W3CDTF">2015-11-11T07:49:19Z</dcterms:modified>
</cp:coreProperties>
</file>