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ab4-my.sharepoint.com/personal/emil_haglund_ssab_com/Documents/Desktop/Desktop/TSO/TSO ELR 2026/Score/"/>
    </mc:Choice>
  </mc:AlternateContent>
  <xr:revisionPtr revIDLastSave="0" documentId="8_{26737AE9-B3E1-4939-A22E-42C12DD8FEE9}" xr6:coauthVersionLast="47" xr6:coauthVersionMax="47" xr10:uidLastSave="{00000000-0000-0000-0000-000000000000}"/>
  <bookViews>
    <workbookView xWindow="-110" yWindow="-110" windowWidth="19420" windowHeight="10300" xr2:uid="{6E9DBDBD-B1C3-4B19-9484-B955C3E87C6D}"/>
  </bookViews>
  <sheets>
    <sheet name="Blad1" sheetId="1" r:id="rId1"/>
  </sheets>
  <externalReferences>
    <externalReference r:id="rId2"/>
  </externalReferences>
  <calcPr calcId="191029"/>
  <pivotCaches>
    <pivotCache cacheId="254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5" i="1" l="1"/>
  <c r="F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H25" i="1"/>
  <c r="F25" i="1"/>
  <c r="E25" i="1"/>
  <c r="F24" i="1"/>
  <c r="E24" i="1"/>
  <c r="H23" i="1"/>
  <c r="F23" i="1"/>
  <c r="E23" i="1"/>
  <c r="F22" i="1"/>
  <c r="E22" i="1"/>
  <c r="H21" i="1"/>
  <c r="F21" i="1"/>
  <c r="E21" i="1"/>
  <c r="F20" i="1"/>
  <c r="E20" i="1"/>
  <c r="H19" i="1"/>
  <c r="F19" i="1"/>
  <c r="E19" i="1"/>
  <c r="F18" i="1"/>
  <c r="E18" i="1"/>
  <c r="H17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G10" i="1"/>
  <c r="G4" i="1" s="1"/>
  <c r="F10" i="1"/>
  <c r="E10" i="1"/>
  <c r="F9" i="1"/>
  <c r="E9" i="1"/>
  <c r="F8" i="1"/>
  <c r="E8" i="1"/>
  <c r="F7" i="1"/>
  <c r="E7" i="1"/>
  <c r="F6" i="1"/>
  <c r="E6" i="1"/>
  <c r="F5" i="1"/>
  <c r="E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F4" i="1"/>
  <c r="E4" i="1"/>
  <c r="G25" i="1" l="1"/>
  <c r="G23" i="1"/>
  <c r="G21" i="1"/>
  <c r="G17" i="1"/>
  <c r="G19" i="1"/>
  <c r="G13" i="1"/>
</calcChain>
</file>

<file path=xl/sharedStrings.xml><?xml version="1.0" encoding="utf-8"?>
<sst xmlns="http://schemas.openxmlformats.org/spreadsheetml/2006/main" count="71" uniqueCount="69">
  <si>
    <t>Tyfors Steel Open 2026 ELR</t>
  </si>
  <si>
    <t>Rank</t>
  </si>
  <si>
    <t>Deltagare</t>
  </si>
  <si>
    <t>Poäng</t>
  </si>
  <si>
    <t>Träff</t>
  </si>
  <si>
    <t>Klass</t>
  </si>
  <si>
    <t>Träffprocent</t>
  </si>
  <si>
    <t>Max poäng</t>
  </si>
  <si>
    <t>Lars Jörgen Sandbakken</t>
  </si>
  <si>
    <t>Peder Westman</t>
  </si>
  <si>
    <t>Kandra Dahlgren</t>
  </si>
  <si>
    <t>Max träff</t>
  </si>
  <si>
    <t>Alexander Vannevik</t>
  </si>
  <si>
    <t>Stefan Lillsjö</t>
  </si>
  <si>
    <t>Mika Vahlberg</t>
  </si>
  <si>
    <t>Total SG</t>
  </si>
  <si>
    <t>Martin Bodahl</t>
  </si>
  <si>
    <t>Stefan Hansson</t>
  </si>
  <si>
    <t>Niels Blirup Jensen</t>
  </si>
  <si>
    <t>Avg SG</t>
  </si>
  <si>
    <t>Niklas Dahlgren</t>
  </si>
  <si>
    <t>Morten Kristiansen</t>
  </si>
  <si>
    <t>Jonas Eriksson</t>
  </si>
  <si>
    <t>Tobias Tilgman</t>
  </si>
  <si>
    <t>Vinnare</t>
  </si>
  <si>
    <t>Patrik Larsson</t>
  </si>
  <si>
    <t>Oscar Ölmefors</t>
  </si>
  <si>
    <t>Topp 5 snitt</t>
  </si>
  <si>
    <t>Henrik Lamne</t>
  </si>
  <si>
    <t>Herman Hjälm</t>
  </si>
  <si>
    <t>Topp 10 snitt</t>
  </si>
  <si>
    <t>Petri Keskitalo</t>
  </si>
  <si>
    <t>Johan Fräjdin</t>
  </si>
  <si>
    <t>Topp 20 snitt</t>
  </si>
  <si>
    <t>Rasmus Laurell</t>
  </si>
  <si>
    <t>Carl Asterius</t>
  </si>
  <si>
    <t>Alla deltagare</t>
  </si>
  <si>
    <t>Anders Öman</t>
  </si>
  <si>
    <t>Anders Olsson Grytfors</t>
  </si>
  <si>
    <t>Louis Fischer Trebbien</t>
  </si>
  <si>
    <t>Christer Jacobsson</t>
  </si>
  <si>
    <t>Markus Sandgren</t>
  </si>
  <si>
    <t>Anders Trygg</t>
  </si>
  <si>
    <t>Peter Sundkvist</t>
  </si>
  <si>
    <t>Christian Olsson</t>
  </si>
  <si>
    <t>Michael Backer</t>
  </si>
  <si>
    <t>Hilke Berger</t>
  </si>
  <si>
    <t>Pierre Karlsson</t>
  </si>
  <si>
    <t>Fredrik Backer</t>
  </si>
  <si>
    <t>Kim Tjärnberg</t>
  </si>
  <si>
    <t>Frank Sundén</t>
  </si>
  <si>
    <t>Fritte Johansson</t>
  </si>
  <si>
    <t>Robin Hultgren</t>
  </si>
  <si>
    <t>Christina Iwang Söndergård</t>
  </si>
  <si>
    <t>Magnus Bergqvist</t>
  </si>
  <si>
    <t>Martin Larsson</t>
  </si>
  <si>
    <t>Johan Fälth</t>
  </si>
  <si>
    <t>Tova Holm</t>
  </si>
  <si>
    <t>Rasmus Fischer Sörensen</t>
  </si>
  <si>
    <t>Fredrik Johansson</t>
  </si>
  <si>
    <t>Amr Elawa</t>
  </si>
  <si>
    <t xml:space="preserve">Kasper Arvad </t>
  </si>
  <si>
    <t>Arve Lundestad</t>
  </si>
  <si>
    <t>Lars Arnesen</t>
  </si>
  <si>
    <t>Morten Roll</t>
  </si>
  <si>
    <t>Dag Holm</t>
  </si>
  <si>
    <t>XXXXXX</t>
  </si>
  <si>
    <t>Totalsumma</t>
  </si>
  <si>
    <t>Genomsnittlig träffprocent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</si>
</sst>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Copperplate Gothic Bold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4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164" fontId="0" fillId="8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5" fillId="0" borderId="0" xfId="0" pivotButton="1" applyFont="1"/>
    <xf numFmtId="0" fontId="5" fillId="0" borderId="0" xfId="0" pivotButton="1" applyFont="1" applyAlignment="1">
      <alignment horizontal="center"/>
    </xf>
  </cellXfs>
  <cellStyles count="2">
    <cellStyle name="Normal" xfId="0" builtinId="0"/>
    <cellStyle name="Procent" xfId="1" builtinId="5"/>
  </cellStyles>
  <dxfs count="13">
    <dxf>
      <numFmt numFmtId="165" formatCode="0.000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name val="Arial"/>
        <scheme val="none"/>
      </font>
    </dxf>
    <dxf>
      <font>
        <name val="Arial"/>
        <scheme val="none"/>
      </font>
    </dxf>
    <dxf>
      <font>
        <name val="Aptos Narrow"/>
        <scheme val="minor"/>
      </font>
    </dxf>
    <dxf>
      <font>
        <name val="Aptos Narrow"/>
        <scheme val="minor"/>
      </font>
    </dxf>
    <dxf>
      <font>
        <b/>
      </font>
    </dxf>
    <dxf>
      <font>
        <b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sab4-my.sharepoint.com/personal/emil_haglund_ssab_com/Documents/Desktop/Desktop/TSO/TSO%20ELR%202026/Score/TSO%20ELR%202026.xlsx" TargetMode="External"/><Relationship Id="rId1" Type="http://schemas.openxmlformats.org/officeDocument/2006/relationships/externalLinkPath" Target="TSO%20EL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re Card"/>
      <sheetName val="Mål SG"/>
      <sheetName val="Deltagare"/>
      <sheetName val="Resultat"/>
      <sheetName val="Statistik"/>
      <sheetName val="Analog back-up"/>
    </sheetNames>
    <sheetDataSet>
      <sheetData sheetId="0">
        <row r="5">
          <cell r="AP5">
            <v>17.356826184914851</v>
          </cell>
        </row>
      </sheetData>
      <sheetData sheetId="1"/>
      <sheetData sheetId="2">
        <row r="3">
          <cell r="B3" t="str">
            <v>Anders Trygg</v>
          </cell>
        </row>
        <row r="4">
          <cell r="B4" t="str">
            <v>Martin Bodahl</v>
          </cell>
        </row>
        <row r="5">
          <cell r="B5" t="str">
            <v>Rasmus Laurell</v>
          </cell>
        </row>
        <row r="6">
          <cell r="B6" t="str">
            <v>Frank Sundén</v>
          </cell>
        </row>
        <row r="7">
          <cell r="B7" t="str">
            <v>Carl Asterius</v>
          </cell>
        </row>
        <row r="8">
          <cell r="B8" t="str">
            <v>Pierre Karlsson</v>
          </cell>
        </row>
        <row r="9">
          <cell r="B9" t="str">
            <v>Herman Hjälm</v>
          </cell>
        </row>
        <row r="10">
          <cell r="B10" t="str">
            <v>Tova Holm</v>
          </cell>
        </row>
        <row r="11">
          <cell r="B11" t="str">
            <v>Jonas Eriksson</v>
          </cell>
        </row>
        <row r="12">
          <cell r="B12" t="str">
            <v>Johan Fräjdin</v>
          </cell>
        </row>
        <row r="13">
          <cell r="B13" t="str">
            <v>Robin Hultgren</v>
          </cell>
        </row>
        <row r="14">
          <cell r="B14" t="str">
            <v>Stefan Hansson</v>
          </cell>
        </row>
        <row r="15">
          <cell r="B15" t="str">
            <v>Henrik Lamne</v>
          </cell>
        </row>
        <row r="16">
          <cell r="B16" t="str">
            <v>Dag Holm</v>
          </cell>
        </row>
        <row r="17">
          <cell r="B17" t="str">
            <v>Michael Backer</v>
          </cell>
        </row>
        <row r="18">
          <cell r="B18" t="str">
            <v>Christer Jacobsson</v>
          </cell>
        </row>
        <row r="19">
          <cell r="B19" t="str">
            <v>Christian Olsson</v>
          </cell>
        </row>
        <row r="20">
          <cell r="B20" t="str">
            <v>Tobias Tilgman</v>
          </cell>
        </row>
        <row r="21">
          <cell r="B21" t="str">
            <v>Fredrik Backer</v>
          </cell>
        </row>
        <row r="22">
          <cell r="B22" t="str">
            <v>Martin Larsson</v>
          </cell>
        </row>
        <row r="23">
          <cell r="B23" t="str">
            <v>Fritte Johansson</v>
          </cell>
        </row>
        <row r="24">
          <cell r="B24" t="str">
            <v>Johan Fälth</v>
          </cell>
        </row>
        <row r="25">
          <cell r="B25" t="str">
            <v>Patrik Larsson</v>
          </cell>
        </row>
        <row r="26">
          <cell r="B26" t="str">
            <v>Anders Öman</v>
          </cell>
        </row>
        <row r="27">
          <cell r="B27" t="str">
            <v>Peter Sundkvist</v>
          </cell>
        </row>
        <row r="28">
          <cell r="B28" t="str">
            <v>Morten Kristiansen</v>
          </cell>
        </row>
        <row r="29">
          <cell r="B29" t="str">
            <v>Morten Roll</v>
          </cell>
        </row>
        <row r="30">
          <cell r="B30" t="str">
            <v>Lars Arnesen</v>
          </cell>
        </row>
        <row r="31">
          <cell r="B31" t="str">
            <v>Petri Keskitalo</v>
          </cell>
        </row>
        <row r="32">
          <cell r="B32" t="str">
            <v>Rasmus Fischer Sörensen</v>
          </cell>
        </row>
        <row r="33">
          <cell r="B33" t="str">
            <v>Louis Fischer Trebbien</v>
          </cell>
        </row>
        <row r="34">
          <cell r="B34" t="str">
            <v>Mika Vahlberg</v>
          </cell>
        </row>
        <row r="35">
          <cell r="B35" t="str">
            <v>Arve Lundestad</v>
          </cell>
        </row>
        <row r="36">
          <cell r="B36" t="str">
            <v>Niels Blirup Jensen</v>
          </cell>
        </row>
        <row r="37">
          <cell r="B37" t="str">
            <v>Hilke Berger</v>
          </cell>
        </row>
        <row r="38">
          <cell r="B38" t="str">
            <v>Lars Jörgen Sandbakken</v>
          </cell>
        </row>
        <row r="39">
          <cell r="B39" t="str">
            <v xml:space="preserve">Kasper Arvad </v>
          </cell>
        </row>
        <row r="40">
          <cell r="B40" t="str">
            <v>Christina Iwang Söndergård</v>
          </cell>
        </row>
        <row r="41">
          <cell r="B41" t="str">
            <v>Markus Sandgren</v>
          </cell>
        </row>
        <row r="42">
          <cell r="B42" t="str">
            <v>Stefan Lillsjö</v>
          </cell>
        </row>
        <row r="43">
          <cell r="B43" t="str">
            <v>Peder Westman</v>
          </cell>
        </row>
        <row r="44">
          <cell r="B44" t="str">
            <v>Magnus Bergqvist</v>
          </cell>
        </row>
        <row r="45">
          <cell r="B45" t="str">
            <v>Kandra Dahlgren</v>
          </cell>
        </row>
        <row r="46">
          <cell r="B46" t="str">
            <v>Oscar Ölmefors</v>
          </cell>
        </row>
        <row r="47">
          <cell r="B47" t="str">
            <v>Kasra Ashhami</v>
          </cell>
        </row>
        <row r="48">
          <cell r="B48" t="str">
            <v>Niklas Dahlgren</v>
          </cell>
        </row>
        <row r="49">
          <cell r="B49" t="str">
            <v>Anders Olsson Grytfors</v>
          </cell>
        </row>
        <row r="50">
          <cell r="B50" t="str">
            <v>Fredrik Johansson</v>
          </cell>
        </row>
        <row r="51">
          <cell r="B51" t="str">
            <v>Alexander Vannevik</v>
          </cell>
        </row>
        <row r="52">
          <cell r="B52" t="str">
            <v>Amr Elawa</v>
          </cell>
        </row>
        <row r="53">
          <cell r="B53" t="str">
            <v>Kim Tjärnberg</v>
          </cell>
        </row>
      </sheetData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TSO%20ELR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glund, Emil" refreshedDate="46165.743143749998" createdVersion="6" refreshedVersion="8" minRefreshableVersion="3" recordCount="51" xr:uid="{5E134ABE-1F1E-48E2-B847-23DE2607263E}">
  <cacheSource type="worksheet">
    <worksheetSource ref="A1:J52" sheet="Mål SG" r:id="rId2"/>
  </cacheSource>
  <cacheFields count="10">
    <cacheField name="Deltager" numFmtId="0">
      <sharedItems containsMixedTypes="1" containsNumber="1" containsInteger="1" minValue="0" maxValue="0" count="52">
        <s v="Anders Trygg"/>
        <s v="Martin Bodahl"/>
        <s v="Rasmus Laurell"/>
        <s v="Frank Sundén"/>
        <s v="Carl Asterius"/>
        <s v="Pierre Karlsson"/>
        <s v="Herman Hjälm"/>
        <s v="Tova Holm"/>
        <s v="Jonas Eriksson"/>
        <s v="Johan Fräjdin"/>
        <s v="Robin Hultgren"/>
        <s v="Stefan Hansson"/>
        <s v="Henrik Lamne"/>
        <s v="Dag Holm"/>
        <s v="Michael Backer"/>
        <s v="Christer Jacobsson"/>
        <s v="Christian Olsson"/>
        <s v="Tobias Tilgman"/>
        <s v="Fredrik Backer"/>
        <s v="Martin Larsson"/>
        <s v="Fritte Johansson"/>
        <s v="Johan Fälth"/>
        <s v="Patrik Larsson"/>
        <s v="Anders Öman"/>
        <s v="Peter Sundkvist"/>
        <s v="Morten Kristiansen"/>
        <s v="Morten Roll"/>
        <s v="Lars Arnesen"/>
        <s v="Petri Keskitalo"/>
        <s v="Rasmus Fischer Sörensen"/>
        <s v="Louis Fischer Trebbien"/>
        <s v="Mika Vahlberg"/>
        <s v="Arve Lundestad"/>
        <s v="Niels Blirup Jensen"/>
        <s v="Hilke Berger"/>
        <s v="Lars Jörgen Sandbakken"/>
        <s v="Kasper Arvad "/>
        <s v="Christina Iwang Söndergård"/>
        <s v="Markus Sandgren"/>
        <s v="Stefan Lillsjö"/>
        <s v="Peder Westman"/>
        <s v="Magnus Bergqvist"/>
        <s v="Kandra Dahlgren"/>
        <s v="Oscar Ölmefors"/>
        <s v="Kasra Ashhami"/>
        <s v="Niklas Dahlgren"/>
        <s v="Anders Olsson Grytfors"/>
        <s v="Fredrik Johansson"/>
        <s v="Alexander Vannevik"/>
        <s v="Amr Elawa"/>
        <s v="Kim Tjärnberg"/>
        <n v="0" u="1"/>
      </sharedItems>
    </cacheField>
    <cacheField name="Poengsum" numFmtId="0">
      <sharedItems containsSemiMixedTypes="0" containsString="0" containsNumber="1" minValue="0" maxValue="50.709817874408373"/>
    </cacheField>
    <cacheField name="Antal Skott" numFmtId="0">
      <sharedItems containsSemiMixedTypes="0" containsString="0" containsNumber="1" containsInteger="1" minValue="0" maxValue="16"/>
    </cacheField>
    <cacheField name="Klass" numFmtId="0">
      <sharedItems containsSemiMixedTypes="0" containsString="0" containsNumber="1" containsInteger="1" minValue="0" maxValue="0"/>
    </cacheField>
    <cacheField name="Mål 1" numFmtId="2">
      <sharedItems containsSemiMixedTypes="0" containsString="0" containsNumber="1" minValue="0" maxValue="12.97265625"/>
    </cacheField>
    <cacheField name="Mål 2" numFmtId="2">
      <sharedItems containsSemiMixedTypes="0" containsString="0" containsNumber="1" minValue="0" maxValue="16.190322580645159"/>
    </cacheField>
    <cacheField name="Mål 3" numFmtId="2">
      <sharedItems containsSemiMixedTypes="0" containsString="0" containsNumber="1" minValue="0" maxValue="17.872305140961856"/>
    </cacheField>
    <cacheField name="Mål 4" numFmtId="2">
      <sharedItems containsSemiMixedTypes="0" containsString="0" containsNumber="1" minValue="0" maxValue="11.19128289473684"/>
    </cacheField>
    <cacheField name="Mål 5" numFmtId="2">
      <sharedItems containsSemiMixedTypes="0" containsString="0" containsNumber="1" minValue="0" maxValue="17.036380952380952"/>
    </cacheField>
    <cacheField name="Mål 6" numFmtId="2">
      <sharedItems containsSemiMixedTypes="0" containsString="0" containsNumber="1" minValue="0" maxValue="18.291139240506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19.917158774845831"/>
    <n v="5"/>
    <n v="0"/>
    <n v="0"/>
    <n v="0"/>
    <n v="7.9737976782752904"/>
    <n v="3.9320723684210526"/>
    <n v="3.9872380952380957"/>
    <n v="4.0240506329113925"/>
  </r>
  <r>
    <x v="1"/>
    <n v="36.423428568261045"/>
    <n v="11"/>
    <n v="0"/>
    <n v="6.2268749999999997"/>
    <n v="9.5086021505376319"/>
    <n v="4.1243781094527368"/>
    <n v="7.8641447368421042"/>
    <n v="8.6994285714285713"/>
    <n v="0"/>
  </r>
  <r>
    <x v="2"/>
    <n v="24.870341839191141"/>
    <n v="7"/>
    <n v="0"/>
    <n v="0"/>
    <n v="10.022580645161289"/>
    <n v="14.84776119402985"/>
    <n v="0"/>
    <n v="0"/>
    <n v="0"/>
  </r>
  <r>
    <x v="3"/>
    <n v="13.177326026119403"/>
    <n v="4"/>
    <n v="0"/>
    <n v="3.9782812500000002"/>
    <n v="0"/>
    <n v="4.1243781094527368"/>
    <n v="0"/>
    <n v="5.0746666666666664"/>
    <n v="0"/>
  </r>
  <r>
    <x v="4"/>
    <n v="24.82125231537206"/>
    <n v="8"/>
    <n v="0"/>
    <n v="6.0539062499999998"/>
    <n v="10.793548387096772"/>
    <n v="7.9737976782752904"/>
    <n v="0"/>
    <n v="0"/>
    <n v="0"/>
  </r>
  <r>
    <x v="5"/>
    <n v="16.454685569130156"/>
    <n v="6"/>
    <n v="0"/>
    <n v="8.475468750000001"/>
    <n v="3.8548387096774186"/>
    <n v="4.1243781094527368"/>
    <n v="0"/>
    <n v="0"/>
    <n v="0"/>
  </r>
  <r>
    <x v="6"/>
    <n v="27.792934976275248"/>
    <n v="9"/>
    <n v="0"/>
    <n v="6.0539062499999998"/>
    <n v="5.6537634408602138"/>
    <n v="11.548258706467662"/>
    <n v="4.5370065789473681"/>
    <n v="0"/>
    <n v="0"/>
  </r>
  <r>
    <x v="7"/>
    <n v="9.6876250000000006"/>
    <n v="3"/>
    <n v="0"/>
    <n v="2.0756250000000001"/>
    <n v="0"/>
    <n v="0"/>
    <n v="0"/>
    <n v="7.6120000000000001"/>
    <n v="0"/>
  </r>
  <r>
    <x v="8"/>
    <n v="30.745282978110595"/>
    <n v="11"/>
    <n v="0"/>
    <n v="12.97265625"/>
    <n v="12.335483870967739"/>
    <n v="0"/>
    <n v="0"/>
    <n v="5.4371428571428577"/>
    <n v="0"/>
  </r>
  <r>
    <x v="9"/>
    <n v="25.93971228080985"/>
    <n v="7"/>
    <n v="0"/>
    <n v="4.32421875"/>
    <n v="3.8548387096774186"/>
    <n v="7.9737976782752904"/>
    <n v="0"/>
    <n v="9.7868571428571425"/>
    <n v="0"/>
  </r>
  <r>
    <x v="10"/>
    <n v="11.532467827194672"/>
    <n v="4"/>
    <n v="0"/>
    <n v="4.32421875"/>
    <n v="3.0838709677419347"/>
    <n v="4.1243781094527368"/>
    <n v="0"/>
    <n v="0"/>
    <n v="0"/>
  </r>
  <r>
    <x v="11"/>
    <n v="33.980782405719538"/>
    <n v="10"/>
    <n v="0"/>
    <n v="8.475468750000001"/>
    <n v="6.9387096774193537"/>
    <n v="0"/>
    <n v="0"/>
    <n v="9.7868571428571443"/>
    <n v="8.7797468354430386"/>
  </r>
  <r>
    <x v="12"/>
    <n v="28.584639658848616"/>
    <n v="7"/>
    <n v="0"/>
    <n v="0"/>
    <n v="0"/>
    <n v="11.548258706467662"/>
    <n v="0"/>
    <n v="17.036380952380952"/>
    <n v="0"/>
  </r>
  <r>
    <x v="13"/>
    <n v="0"/>
    <n v="0"/>
    <n v="0"/>
    <n v="0"/>
    <n v="0"/>
    <n v="0"/>
    <n v="0"/>
    <n v="0"/>
    <n v="0"/>
  </r>
  <r>
    <x v="14"/>
    <n v="18.047322916666666"/>
    <n v="7"/>
    <n v="0"/>
    <n v="12.97265625"/>
    <n v="0"/>
    <n v="0"/>
    <n v="0"/>
    <n v="5.0746666666666664"/>
    <n v="0"/>
  </r>
  <r>
    <x v="15"/>
    <n v="21.063014112903225"/>
    <n v="8"/>
    <n v="0"/>
    <n v="7.9565624999999995"/>
    <n v="13.106451612903225"/>
    <n v="0"/>
    <n v="0"/>
    <n v="0"/>
    <n v="0"/>
  </r>
  <r>
    <x v="16"/>
    <n v="18.510599547624778"/>
    <n v="7"/>
    <n v="0"/>
    <n v="8.475468750000001"/>
    <n v="5.9107526881720425"/>
    <n v="4.1243781094527368"/>
    <n v="0"/>
    <n v="0"/>
    <n v="0"/>
  </r>
  <r>
    <x v="17"/>
    <n v="30.486807715074079"/>
    <n v="10"/>
    <n v="0"/>
    <n v="8.6484375000000018"/>
    <n v="12.592473118279568"/>
    <n v="4.1243781094527368"/>
    <n v="0"/>
    <n v="0"/>
    <n v="5.1215189873417719"/>
  </r>
  <r>
    <x v="18"/>
    <n v="14.502503109452737"/>
    <n v="6"/>
    <n v="0"/>
    <n v="10.378125000000001"/>
    <n v="0"/>
    <n v="4.1243781094527368"/>
    <n v="0"/>
    <n v="0"/>
    <n v="0"/>
  </r>
  <r>
    <x v="19"/>
    <n v="10.351253109452738"/>
    <n v="4"/>
    <n v="0"/>
    <n v="6.2268750000000006"/>
    <n v="0"/>
    <n v="4.1243781094527368"/>
    <n v="0"/>
    <n v="0"/>
    <n v="0"/>
  </r>
  <r>
    <x v="20"/>
    <n v="12.651606182795698"/>
    <n v="5"/>
    <n v="0"/>
    <n v="6.2268749999999997"/>
    <n v="6.4247311827956981"/>
    <n v="0"/>
    <n v="0"/>
    <n v="0"/>
    <n v="0"/>
  </r>
  <r>
    <x v="21"/>
    <n v="9.913672715053762"/>
    <n v="4"/>
    <n v="0"/>
    <n v="6.5728124999999995"/>
    <n v="3.340860215053763"/>
    <n v="0"/>
    <n v="0"/>
    <n v="0"/>
    <n v="0"/>
  </r>
  <r>
    <x v="22"/>
    <n v="30.428935626696898"/>
    <n v="10"/>
    <n v="0"/>
    <n v="8.6484375"/>
    <n v="9.7655913978494606"/>
    <n v="0"/>
    <n v="7.2592105263157887"/>
    <n v="0"/>
    <n v="4.755696202531646"/>
  </r>
  <r>
    <x v="23"/>
    <n v="24.233748599690429"/>
    <n v="8"/>
    <n v="0"/>
    <n v="7.0917187500000001"/>
    <n v="8.4806451612903224"/>
    <n v="4.1243781094527368"/>
    <n v="4.5370065789473681"/>
    <n v="0"/>
    <n v="0"/>
  </r>
  <r>
    <x v="24"/>
    <n v="19.862432546696343"/>
    <n v="7"/>
    <n v="0"/>
    <n v="7.9565624999999995"/>
    <n v="0"/>
    <n v="7.9737976782752904"/>
    <n v="3.9320723684210526"/>
    <n v="0"/>
    <n v="0"/>
  </r>
  <r>
    <x v="25"/>
    <n v="31.977539711395529"/>
    <n v="11"/>
    <n v="0"/>
    <n v="10.378125000000001"/>
    <n v="5.3967741935483868"/>
    <n v="4.1243781094527368"/>
    <n v="6.9567434210526313"/>
    <n v="0"/>
    <n v="5.1215189873417719"/>
  </r>
  <r>
    <x v="26"/>
    <n v="0"/>
    <n v="0"/>
    <n v="0"/>
    <n v="0"/>
    <n v="0"/>
    <n v="0"/>
    <n v="0"/>
    <n v="0"/>
    <n v="0"/>
  </r>
  <r>
    <x v="27"/>
    <n v="0"/>
    <n v="0"/>
    <n v="0"/>
    <n v="0"/>
    <n v="0"/>
    <n v="0"/>
    <n v="0"/>
    <n v="0"/>
    <n v="0"/>
  </r>
  <r>
    <x v="28"/>
    <n v="26.988515951890371"/>
    <n v="8"/>
    <n v="0"/>
    <n v="4.32421875"/>
    <n v="5.9107526881720425"/>
    <n v="7.9737976782752904"/>
    <n v="0"/>
    <n v="0"/>
    <n v="8.7797468354430386"/>
  </r>
  <r>
    <x v="29"/>
    <n v="9.3119912889614795"/>
    <n v="3"/>
    <n v="0"/>
    <n v="0"/>
    <n v="5.6537634408602138"/>
    <n v="0"/>
    <n v="0"/>
    <n v="0"/>
    <n v="3.6582278481012658"/>
  </r>
  <r>
    <x v="30"/>
    <n v="21.541959101382488"/>
    <n v="8"/>
    <n v="0"/>
    <n v="10.378125000000001"/>
    <n v="2.8268817204301073"/>
    <n v="0"/>
    <n v="0"/>
    <n v="8.3369523809523809"/>
    <n v="0"/>
  </r>
  <r>
    <x v="31"/>
    <n v="37.621748450733264"/>
    <n v="13"/>
    <n v="0"/>
    <n v="10.378125000000001"/>
    <n v="8.7376344086021493"/>
    <n v="14.84776119402985"/>
    <n v="0"/>
    <n v="0"/>
    <n v="3.6582278481012658"/>
  </r>
  <r>
    <x v="32"/>
    <n v="5.0160937499999996"/>
    <n v="2"/>
    <n v="0"/>
    <n v="5.0160937499999996"/>
    <n v="0"/>
    <n v="0"/>
    <n v="0"/>
    <n v="0"/>
    <n v="0"/>
  </r>
  <r>
    <x v="33"/>
    <n v="33.571767825388378"/>
    <n v="10"/>
    <n v="0"/>
    <n v="9.3403124999999996"/>
    <n v="0"/>
    <n v="11.548258706467662"/>
    <n v="7.5616776315789469"/>
    <n v="0"/>
    <n v="5.1215189873417719"/>
  </r>
  <r>
    <x v="34"/>
    <n v="17.16113752905769"/>
    <n v="6"/>
    <n v="0"/>
    <n v="4.32421875"/>
    <n v="2.8268817204301073"/>
    <n v="0"/>
    <n v="6.3518092105263158"/>
    <n v="0"/>
    <n v="3.6582278481012658"/>
  </r>
  <r>
    <x v="35"/>
    <n v="50.709817874408373"/>
    <n v="16"/>
    <n v="0"/>
    <n v="6.2268749999999997"/>
    <n v="15.419354838709673"/>
    <n v="17.872305140961856"/>
    <n v="11.19128289473684"/>
    <n v="0"/>
    <n v="0"/>
  </r>
  <r>
    <x v="36"/>
    <n v="5.5322615131578949"/>
    <n v="2"/>
    <n v="0"/>
    <n v="1.9026562500000002"/>
    <n v="0"/>
    <n v="0"/>
    <n v="3.6296052631578943"/>
    <n v="0"/>
    <n v="0"/>
  </r>
  <r>
    <x v="37"/>
    <n v="11.005939180107525"/>
    <n v="4"/>
    <n v="0"/>
    <n v="4.32421875"/>
    <n v="6.6817204301075259"/>
    <n v="0"/>
    <n v="0"/>
    <n v="0"/>
    <n v="0"/>
  </r>
  <r>
    <x v="38"/>
    <n v="20.760226592408543"/>
    <n v="5"/>
    <n v="0"/>
    <n v="1.9026562500000002"/>
    <n v="0"/>
    <n v="4.1243781094527368"/>
    <n v="4.5370065789473681"/>
    <n v="5.0746666666666664"/>
    <n v="5.1215189873417719"/>
  </r>
  <r>
    <x v="39"/>
    <n v="40.877324436358862"/>
    <n v="11"/>
    <n v="0"/>
    <n v="1.7296875"/>
    <n v="15.419354838709673"/>
    <n v="0"/>
    <n v="0"/>
    <n v="5.4371428571428577"/>
    <n v="18.291139240506329"/>
  </r>
  <r>
    <x v="40"/>
    <n v="49.653243100333029"/>
    <n v="16"/>
    <n v="0"/>
    <n v="10.7240625"/>
    <n v="5.3967741935483868"/>
    <n v="17.872305140961856"/>
    <n v="0"/>
    <n v="7.6120000000000001"/>
    <n v="8.0481012658227833"/>
  </r>
  <r>
    <x v="41"/>
    <n v="10.378125000000001"/>
    <n v="5"/>
    <n v="0"/>
    <n v="10.378125000000001"/>
    <n v="0"/>
    <n v="0"/>
    <n v="0"/>
    <n v="0"/>
    <n v="0"/>
  </r>
  <r>
    <x v="42"/>
    <n v="44.452754858898302"/>
    <n v="14"/>
    <n v="0"/>
    <n v="8.8214062500000008"/>
    <n v="16.190322580645159"/>
    <n v="11.548258706467662"/>
    <n v="4.2345394736842099"/>
    <n v="0"/>
    <n v="3.6582278481012658"/>
  </r>
  <r>
    <x v="43"/>
    <n v="29.734880231022228"/>
    <n v="9"/>
    <n v="0"/>
    <n v="6.0539062499999998"/>
    <n v="3.8548387096774186"/>
    <n v="4.1243781094527368"/>
    <n v="3.6296052631578943"/>
    <n v="0"/>
    <n v="12.072151898734177"/>
  </r>
  <r>
    <x v="44"/>
    <n v="0"/>
    <n v="0"/>
    <n v="0"/>
    <n v="0"/>
    <n v="0"/>
    <n v="0"/>
    <n v="0"/>
    <n v="0"/>
    <n v="0"/>
  </r>
  <r>
    <x v="45"/>
    <n v="32.009721072059058"/>
    <n v="9"/>
    <n v="0"/>
    <n v="0"/>
    <n v="12.849462365591394"/>
    <n v="11.548258706467662"/>
    <n v="0"/>
    <n v="7.6120000000000001"/>
    <n v="0"/>
  </r>
  <r>
    <x v="46"/>
    <n v="23.580501002370514"/>
    <n v="7"/>
    <n v="0"/>
    <n v="4.4971874999999999"/>
    <n v="2.5698924731182791"/>
    <n v="4.1243781094527368"/>
    <n v="3.327138157894737"/>
    <n v="9.0619047619047617"/>
    <n v="0"/>
  </r>
  <r>
    <x v="47"/>
    <n v="8.1295312500000012"/>
    <n v="4"/>
    <n v="0"/>
    <n v="8.1295312500000012"/>
    <n v="0"/>
    <n v="0"/>
    <n v="0"/>
    <n v="0"/>
    <n v="0"/>
  </r>
  <r>
    <x v="48"/>
    <n v="41.877357300617433"/>
    <n v="12"/>
    <n v="0"/>
    <n v="4.32421875"/>
    <n v="9.5086021505376319"/>
    <n v="7.9737976782752904"/>
    <n v="10.283881578947369"/>
    <n v="9.7868571428571425"/>
    <n v="0"/>
  </r>
  <r>
    <x v="49"/>
    <n v="7.3191414650537627"/>
    <n v="3"/>
    <n v="0"/>
    <n v="3.9782812500000002"/>
    <n v="3.340860215053763"/>
    <n v="0"/>
    <n v="0"/>
    <n v="0"/>
    <n v="0"/>
  </r>
  <r>
    <x v="50"/>
    <n v="14.250877400153609"/>
    <n v="4"/>
    <n v="0"/>
    <n v="2.4215624999999998"/>
    <n v="3.8548387096774186"/>
    <n v="0"/>
    <n v="0"/>
    <n v="7.974476190476190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B6152A-5A5D-4CAE-ABDE-942129DA8EB3}" name="Pivottabell1" cacheId="2545" applyNumberFormats="0" applyBorderFormats="0" applyFontFormats="0" applyPatternFormats="0" applyAlignmentFormats="0" applyWidthHeightFormats="1" dataCaption="Verdier" showMissing="0" updatedVersion="8" minRefreshableVersion="3" useAutoFormatting="1" itemPrintTitles="1" createdVersion="6" indent="0" outline="1" outlineData="1" multipleFieldFilters="0" rowHeaderCaption="Deltagare">
  <location ref="B3:D55" firstHeaderRow="0" firstDataRow="1" firstDataCol="1"/>
  <pivotFields count="10">
    <pivotField axis="axisRow" showAll="0" sortType="descending">
      <items count="53">
        <item m="1" x="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n="XXXXXX" x="44"/>
        <item x="45"/>
        <item x="46"/>
        <item x="47"/>
        <item x="48"/>
        <item x="49"/>
        <item x="5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2">
    <i>
      <x v="36"/>
    </i>
    <i>
      <x v="41"/>
    </i>
    <i>
      <x v="43"/>
    </i>
    <i>
      <x v="49"/>
    </i>
    <i>
      <x v="40"/>
    </i>
    <i>
      <x v="32"/>
    </i>
    <i>
      <x v="2"/>
    </i>
    <i>
      <x v="12"/>
    </i>
    <i>
      <x v="34"/>
    </i>
    <i>
      <x v="46"/>
    </i>
    <i>
      <x v="26"/>
    </i>
    <i>
      <x v="9"/>
    </i>
    <i>
      <x v="18"/>
    </i>
    <i>
      <x v="23"/>
    </i>
    <i>
      <x v="44"/>
    </i>
    <i>
      <x v="13"/>
    </i>
    <i>
      <x v="7"/>
    </i>
    <i>
      <x v="29"/>
    </i>
    <i>
      <x v="10"/>
    </i>
    <i>
      <x v="3"/>
    </i>
    <i>
      <x v="5"/>
    </i>
    <i>
      <x v="24"/>
    </i>
    <i>
      <x v="47"/>
    </i>
    <i>
      <x v="31"/>
    </i>
    <i>
      <x v="16"/>
    </i>
    <i>
      <x v="39"/>
    </i>
    <i>
      <x v="1"/>
    </i>
    <i>
      <x v="25"/>
    </i>
    <i>
      <x v="17"/>
    </i>
    <i>
      <x v="15"/>
    </i>
    <i>
      <x v="35"/>
    </i>
    <i>
      <x v="6"/>
    </i>
    <i>
      <x v="19"/>
    </i>
    <i>
      <x v="51"/>
    </i>
    <i>
      <x v="4"/>
    </i>
    <i>
      <x v="21"/>
    </i>
    <i>
      <x v="11"/>
    </i>
    <i>
      <x v="38"/>
    </i>
    <i>
      <x v="42"/>
    </i>
    <i>
      <x v="20"/>
    </i>
    <i>
      <x v="22"/>
    </i>
    <i>
      <x v="8"/>
    </i>
    <i>
      <x v="30"/>
    </i>
    <i>
      <x v="48"/>
    </i>
    <i>
      <x v="50"/>
    </i>
    <i>
      <x v="37"/>
    </i>
    <i>
      <x v="33"/>
    </i>
    <i>
      <x v="28"/>
    </i>
    <i>
      <x v="27"/>
    </i>
    <i>
      <x v="14"/>
    </i>
    <i>
      <x v="45"/>
    </i>
    <i t="grand">
      <x/>
    </i>
  </rowItems>
  <colFields count="1">
    <field x="-2"/>
  </colFields>
  <colItems count="2">
    <i>
      <x/>
    </i>
    <i i="1">
      <x v="1"/>
    </i>
  </colItems>
  <dataFields count="2">
    <dataField name="Poäng" fld="1" baseField="0" baseItem="0" numFmtId="165"/>
    <dataField name="Träff" fld="2" baseField="0" baseItem="0"/>
  </dataFields>
  <formats count="13"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field="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field="0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34BF-B81A-4C96-8721-4FEAE73296B3}">
  <dimension ref="A1:H78"/>
  <sheetViews>
    <sheetView tabSelected="1" workbookViewId="0">
      <selection activeCell="H60" sqref="H60"/>
    </sheetView>
  </sheetViews>
  <sheetFormatPr defaultRowHeight="14.5" x14ac:dyDescent="0.35"/>
  <cols>
    <col min="1" max="1" width="6.7265625" style="9" customWidth="1"/>
    <col min="2" max="2" width="24" bestFit="1" customWidth="1"/>
    <col min="3" max="3" width="8.36328125" style="9" bestFit="1" customWidth="1"/>
    <col min="4" max="4" width="5.26953125" style="9" bestFit="1" customWidth="1"/>
    <col min="5" max="5" width="12.453125" style="9" customWidth="1"/>
    <col min="6" max="6" width="14" style="10" customWidth="1"/>
    <col min="7" max="7" width="22.81640625" style="9" customWidth="1"/>
    <col min="8" max="8" width="10.7265625" style="9" customWidth="1"/>
  </cols>
  <sheetData>
    <row r="1" spans="1: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ht="16" x14ac:dyDescent="0.4">
      <c r="A3" s="2" t="s">
        <v>1</v>
      </c>
      <c r="B3" s="27" t="s">
        <v>2</v>
      </c>
      <c r="C3" s="28" t="s">
        <v>3</v>
      </c>
      <c r="D3" s="3" t="s">
        <v>4</v>
      </c>
      <c r="E3" s="2" t="s">
        <v>5</v>
      </c>
      <c r="F3" s="4" t="s">
        <v>6</v>
      </c>
      <c r="G3" s="5" t="s">
        <v>7</v>
      </c>
      <c r="H3" s="5"/>
    </row>
    <row r="4" spans="1:8" x14ac:dyDescent="0.35">
      <c r="A4" s="6">
        <v>1</v>
      </c>
      <c r="B4" s="7" t="s">
        <v>8</v>
      </c>
      <c r="C4" s="8">
        <v>50.709817874408373</v>
      </c>
      <c r="D4" s="9">
        <v>16</v>
      </c>
      <c r="E4" s="9">
        <f>VLOOKUP(B4,[1]Deltagare!$B$3:$D$169,3,FALSE)</f>
        <v>0</v>
      </c>
      <c r="F4" s="10">
        <f t="shared" ref="F4:F62" si="0">D4/$G$7</f>
        <v>0.44444444444444442</v>
      </c>
      <c r="G4" s="11">
        <f>7.5*G10</f>
        <v>130.17619638686139</v>
      </c>
      <c r="H4" s="11"/>
    </row>
    <row r="5" spans="1:8" x14ac:dyDescent="0.35">
      <c r="A5" s="12">
        <f t="shared" ref="A5:A56" si="1">A4+1</f>
        <v>2</v>
      </c>
      <c r="B5" s="7" t="s">
        <v>9</v>
      </c>
      <c r="C5" s="8">
        <v>49.653243100333029</v>
      </c>
      <c r="D5" s="9">
        <v>16</v>
      </c>
      <c r="E5" s="9">
        <f>VLOOKUP(B5,[1]Deltagare!$B$3:$D$169,3,FALSE)</f>
        <v>0</v>
      </c>
      <c r="F5" s="10">
        <f t="shared" si="0"/>
        <v>0.44444444444444442</v>
      </c>
    </row>
    <row r="6" spans="1:8" x14ac:dyDescent="0.35">
      <c r="A6" s="13">
        <f t="shared" si="1"/>
        <v>3</v>
      </c>
      <c r="B6" s="7" t="s">
        <v>10</v>
      </c>
      <c r="C6" s="8">
        <v>44.452754858898302</v>
      </c>
      <c r="D6" s="9">
        <v>14</v>
      </c>
      <c r="E6" s="9">
        <f>VLOOKUP(B6,[1]Deltagare!$B$3:$D$169,3,FALSE)</f>
        <v>0</v>
      </c>
      <c r="F6" s="10">
        <f t="shared" si="0"/>
        <v>0.3888888888888889</v>
      </c>
      <c r="G6" s="14" t="s">
        <v>11</v>
      </c>
      <c r="H6" s="14"/>
    </row>
    <row r="7" spans="1:8" x14ac:dyDescent="0.35">
      <c r="A7" s="9">
        <f t="shared" si="1"/>
        <v>4</v>
      </c>
      <c r="B7" s="7" t="s">
        <v>12</v>
      </c>
      <c r="C7" s="8">
        <v>41.877357300617433</v>
      </c>
      <c r="D7" s="9">
        <v>12</v>
      </c>
      <c r="E7" s="9">
        <f>VLOOKUP(B7,[1]Deltagare!$B$3:$D$169,3,FALSE)</f>
        <v>0</v>
      </c>
      <c r="F7" s="10">
        <f t="shared" si="0"/>
        <v>0.33333333333333331</v>
      </c>
      <c r="G7" s="15">
        <v>36</v>
      </c>
      <c r="H7" s="15"/>
    </row>
    <row r="8" spans="1:8" x14ac:dyDescent="0.35">
      <c r="A8" s="9">
        <f t="shared" si="1"/>
        <v>5</v>
      </c>
      <c r="B8" s="7" t="s">
        <v>13</v>
      </c>
      <c r="C8" s="8">
        <v>40.877324436358862</v>
      </c>
      <c r="D8" s="9">
        <v>11</v>
      </c>
      <c r="E8" s="9">
        <f>VLOOKUP(B8,[1]Deltagare!$B$3:$D$169,3,FALSE)</f>
        <v>0</v>
      </c>
      <c r="F8" s="10">
        <f t="shared" si="0"/>
        <v>0.30555555555555558</v>
      </c>
    </row>
    <row r="9" spans="1:8" x14ac:dyDescent="0.35">
      <c r="A9" s="9">
        <f t="shared" si="1"/>
        <v>6</v>
      </c>
      <c r="B9" s="7" t="s">
        <v>14</v>
      </c>
      <c r="C9" s="8">
        <v>37.621748450733264</v>
      </c>
      <c r="D9" s="9">
        <v>13</v>
      </c>
      <c r="E9" s="9">
        <f>VLOOKUP(B9,[1]Deltagare!$B$3:$D$169,3,FALSE)</f>
        <v>0</v>
      </c>
      <c r="F9" s="10">
        <f t="shared" si="0"/>
        <v>0.3611111111111111</v>
      </c>
      <c r="G9" s="14" t="s">
        <v>15</v>
      </c>
      <c r="H9" s="14"/>
    </row>
    <row r="10" spans="1:8" x14ac:dyDescent="0.35">
      <c r="A10" s="9">
        <f t="shared" si="1"/>
        <v>7</v>
      </c>
      <c r="B10" s="7" t="s">
        <v>16</v>
      </c>
      <c r="C10" s="8">
        <v>36.423428568261045</v>
      </c>
      <c r="D10" s="9">
        <v>11</v>
      </c>
      <c r="E10" s="9">
        <f>VLOOKUP(B10,[1]Deltagare!$B$3:$D$169,3,FALSE)</f>
        <v>0</v>
      </c>
      <c r="F10" s="10">
        <f t="shared" si="0"/>
        <v>0.30555555555555558</v>
      </c>
      <c r="G10" s="11">
        <f>'[1]Score Card'!AP5</f>
        <v>17.356826184914851</v>
      </c>
      <c r="H10" s="11"/>
    </row>
    <row r="11" spans="1:8" x14ac:dyDescent="0.35">
      <c r="A11" s="9">
        <f t="shared" si="1"/>
        <v>8</v>
      </c>
      <c r="B11" s="7" t="s">
        <v>17</v>
      </c>
      <c r="C11" s="8">
        <v>33.980782405719538</v>
      </c>
      <c r="D11" s="9">
        <v>10</v>
      </c>
      <c r="E11" s="9">
        <f>VLOOKUP(B11,[1]Deltagare!$B$3:$D$169,3,FALSE)</f>
        <v>0</v>
      </c>
      <c r="F11" s="10">
        <f t="shared" si="0"/>
        <v>0.27777777777777779</v>
      </c>
    </row>
    <row r="12" spans="1:8" x14ac:dyDescent="0.35">
      <c r="A12" s="9">
        <f t="shared" si="1"/>
        <v>9</v>
      </c>
      <c r="B12" s="7" t="s">
        <v>18</v>
      </c>
      <c r="C12" s="8">
        <v>33.571767825388378</v>
      </c>
      <c r="D12" s="9">
        <v>10</v>
      </c>
      <c r="E12" s="9">
        <f>VLOOKUP(B12,[1]Deltagare!$B$3:$D$169,3,FALSE)</f>
        <v>0</v>
      </c>
      <c r="F12" s="10">
        <f t="shared" si="0"/>
        <v>0.27777777777777779</v>
      </c>
      <c r="G12" s="14" t="s">
        <v>19</v>
      </c>
      <c r="H12" s="14"/>
    </row>
    <row r="13" spans="1:8" x14ac:dyDescent="0.35">
      <c r="A13" s="9">
        <f t="shared" si="1"/>
        <v>10</v>
      </c>
      <c r="B13" s="7" t="s">
        <v>20</v>
      </c>
      <c r="C13" s="8">
        <v>32.009721072059058</v>
      </c>
      <c r="D13" s="9">
        <v>9</v>
      </c>
      <c r="E13" s="9">
        <f>VLOOKUP(B13,[1]Deltagare!$B$3:$D$169,3,FALSE)</f>
        <v>0</v>
      </c>
      <c r="F13" s="10">
        <f t="shared" si="0"/>
        <v>0.25</v>
      </c>
      <c r="G13" s="11">
        <f>G10/6</f>
        <v>2.8928043641524752</v>
      </c>
      <c r="H13" s="11"/>
    </row>
    <row r="14" spans="1:8" x14ac:dyDescent="0.35">
      <c r="A14" s="9">
        <f t="shared" si="1"/>
        <v>11</v>
      </c>
      <c r="B14" s="7" t="s">
        <v>21</v>
      </c>
      <c r="C14" s="8">
        <v>31.977539711395529</v>
      </c>
      <c r="D14" s="9">
        <v>11</v>
      </c>
      <c r="E14" s="9">
        <f>VLOOKUP(B14,[1]Deltagare!$B$3:$D$169,3,FALSE)</f>
        <v>0</v>
      </c>
      <c r="F14" s="10">
        <f t="shared" si="0"/>
        <v>0.30555555555555558</v>
      </c>
    </row>
    <row r="15" spans="1:8" x14ac:dyDescent="0.35">
      <c r="A15" s="9">
        <f t="shared" si="1"/>
        <v>12</v>
      </c>
      <c r="B15" s="7" t="s">
        <v>22</v>
      </c>
      <c r="C15" s="8">
        <v>30.745282978110595</v>
      </c>
      <c r="D15" s="9">
        <v>11</v>
      </c>
      <c r="E15" s="9">
        <f>VLOOKUP(B15,[1]Deltagare!$B$3:$D$169,3,FALSE)</f>
        <v>0</v>
      </c>
      <c r="F15" s="10">
        <f t="shared" si="0"/>
        <v>0.30555555555555558</v>
      </c>
      <c r="G15" s="16" t="s">
        <v>3</v>
      </c>
      <c r="H15" s="16" t="s">
        <v>4</v>
      </c>
    </row>
    <row r="16" spans="1:8" x14ac:dyDescent="0.35">
      <c r="A16" s="9">
        <f t="shared" si="1"/>
        <v>13</v>
      </c>
      <c r="B16" s="7" t="s">
        <v>23</v>
      </c>
      <c r="C16" s="8">
        <v>30.486807715074079</v>
      </c>
      <c r="D16" s="9">
        <v>10</v>
      </c>
      <c r="E16" s="9">
        <f>VLOOKUP(B16,[1]Deltagare!$B$3:$D$169,3,FALSE)</f>
        <v>0</v>
      </c>
      <c r="F16" s="10">
        <f t="shared" si="0"/>
        <v>0.27777777777777779</v>
      </c>
      <c r="G16" s="17" t="s">
        <v>24</v>
      </c>
      <c r="H16" s="17"/>
    </row>
    <row r="17" spans="1:8" x14ac:dyDescent="0.35">
      <c r="A17" s="9">
        <f t="shared" si="1"/>
        <v>14</v>
      </c>
      <c r="B17" s="7" t="s">
        <v>25</v>
      </c>
      <c r="C17" s="8">
        <v>30.428935626696898</v>
      </c>
      <c r="D17" s="9">
        <v>10</v>
      </c>
      <c r="E17" s="9">
        <f>VLOOKUP(B17,[1]Deltagare!$B$3:$D$169,3,FALSE)</f>
        <v>0</v>
      </c>
      <c r="F17" s="10">
        <f t="shared" si="0"/>
        <v>0.27777777777777779</v>
      </c>
      <c r="G17" s="18">
        <f>$C$4/G4</f>
        <v>0.38954754618661208</v>
      </c>
      <c r="H17" s="18">
        <f>$D$4/G7</f>
        <v>0.44444444444444442</v>
      </c>
    </row>
    <row r="18" spans="1:8" x14ac:dyDescent="0.35">
      <c r="A18" s="9">
        <f t="shared" si="1"/>
        <v>15</v>
      </c>
      <c r="B18" s="7" t="s">
        <v>26</v>
      </c>
      <c r="C18" s="8">
        <v>29.734880231022228</v>
      </c>
      <c r="D18" s="9">
        <v>9</v>
      </c>
      <c r="E18" s="9">
        <f>VLOOKUP(B18,[1]Deltagare!$B$3:$D$169,3,FALSE)</f>
        <v>0</v>
      </c>
      <c r="F18" s="10">
        <f t="shared" si="0"/>
        <v>0.25</v>
      </c>
      <c r="G18" s="19" t="s">
        <v>27</v>
      </c>
      <c r="H18" s="19"/>
    </row>
    <row r="19" spans="1:8" x14ac:dyDescent="0.35">
      <c r="A19" s="9">
        <f t="shared" si="1"/>
        <v>16</v>
      </c>
      <c r="B19" s="7" t="s">
        <v>28</v>
      </c>
      <c r="C19" s="8">
        <v>28.584639658848616</v>
      </c>
      <c r="D19" s="9">
        <v>7</v>
      </c>
      <c r="E19" s="9">
        <f>VLOOKUP(B19,[1]Deltagare!$B$3:$D$169,3,FALSE)</f>
        <v>0</v>
      </c>
      <c r="F19" s="10">
        <f t="shared" si="0"/>
        <v>0.19444444444444445</v>
      </c>
      <c r="G19" s="20">
        <f>AVERAGE(C4:C8)/G4</f>
        <v>0.34963457819018678</v>
      </c>
      <c r="H19" s="20">
        <f>AVERAGE(D4:D8)/G7</f>
        <v>0.38333333333333336</v>
      </c>
    </row>
    <row r="20" spans="1:8" x14ac:dyDescent="0.35">
      <c r="A20" s="9">
        <f t="shared" si="1"/>
        <v>17</v>
      </c>
      <c r="B20" s="7" t="s">
        <v>29</v>
      </c>
      <c r="C20" s="8">
        <v>27.792934976275248</v>
      </c>
      <c r="D20" s="9">
        <v>9</v>
      </c>
      <c r="E20" s="9">
        <f>VLOOKUP(B20,[1]Deltagare!$B$3:$D$169,3,FALSE)</f>
        <v>0</v>
      </c>
      <c r="F20" s="10">
        <f t="shared" si="0"/>
        <v>0.25</v>
      </c>
      <c r="G20" s="21" t="s">
        <v>30</v>
      </c>
      <c r="H20" s="21"/>
    </row>
    <row r="21" spans="1:8" x14ac:dyDescent="0.35">
      <c r="A21" s="9">
        <f t="shared" si="1"/>
        <v>18</v>
      </c>
      <c r="B21" s="7" t="s">
        <v>31</v>
      </c>
      <c r="C21" s="8">
        <v>26.988515951890371</v>
      </c>
      <c r="D21" s="9">
        <v>8</v>
      </c>
      <c r="E21" s="9">
        <f>VLOOKUP(B21,[1]Deltagare!$B$3:$D$169,3,FALSE)</f>
        <v>0</v>
      </c>
      <c r="F21" s="10">
        <f t="shared" si="0"/>
        <v>0.22222222222222221</v>
      </c>
      <c r="G21" s="22">
        <f>AVERAGE(C4:C13)/G4</f>
        <v>0.30818072506938599</v>
      </c>
      <c r="H21" s="22">
        <f>AVERAGE(D4:D13)/G7</f>
        <v>0.33888888888888885</v>
      </c>
    </row>
    <row r="22" spans="1:8" x14ac:dyDescent="0.35">
      <c r="A22" s="9">
        <f t="shared" si="1"/>
        <v>19</v>
      </c>
      <c r="B22" s="7" t="s">
        <v>32</v>
      </c>
      <c r="C22" s="8">
        <v>25.93971228080985</v>
      </c>
      <c r="D22" s="9">
        <v>7</v>
      </c>
      <c r="E22" s="9">
        <f>VLOOKUP(B22,[1]Deltagare!$B$3:$D$169,3,FALSE)</f>
        <v>0</v>
      </c>
      <c r="F22" s="10">
        <f t="shared" si="0"/>
        <v>0.19444444444444445</v>
      </c>
      <c r="G22" s="23" t="s">
        <v>33</v>
      </c>
      <c r="H22" s="23"/>
    </row>
    <row r="23" spans="1:8" x14ac:dyDescent="0.35">
      <c r="A23" s="9">
        <f t="shared" si="1"/>
        <v>20</v>
      </c>
      <c r="B23" s="7" t="s">
        <v>34</v>
      </c>
      <c r="C23" s="8">
        <v>24.870341839191141</v>
      </c>
      <c r="D23" s="9">
        <v>7</v>
      </c>
      <c r="E23" s="9">
        <f>VLOOKUP(B23,[1]Deltagare!$B$3:$D$169,3,FALSE)</f>
        <v>0</v>
      </c>
      <c r="F23" s="10">
        <f t="shared" si="0"/>
        <v>0.19444444444444445</v>
      </c>
      <c r="G23" s="24">
        <f>AVERAGE(C4:C23)/G4</f>
        <v>0.26453666491195948</v>
      </c>
      <c r="H23" s="24">
        <f>AVERAGE(D4:D23)/G7</f>
        <v>0.29305555555555557</v>
      </c>
    </row>
    <row r="24" spans="1:8" x14ac:dyDescent="0.35">
      <c r="A24" s="9">
        <f t="shared" si="1"/>
        <v>21</v>
      </c>
      <c r="B24" s="7" t="s">
        <v>35</v>
      </c>
      <c r="C24" s="8">
        <v>24.82125231537206</v>
      </c>
      <c r="D24" s="9">
        <v>8</v>
      </c>
      <c r="E24" s="9">
        <f>VLOOKUP(B24,[1]Deltagare!$B$3:$D$169,3,FALSE)</f>
        <v>0</v>
      </c>
      <c r="F24" s="10">
        <f t="shared" si="0"/>
        <v>0.22222222222222221</v>
      </c>
      <c r="G24" s="25" t="s">
        <v>36</v>
      </c>
      <c r="H24" s="25"/>
    </row>
    <row r="25" spans="1:8" x14ac:dyDescent="0.35">
      <c r="A25" s="9">
        <f t="shared" si="1"/>
        <v>22</v>
      </c>
      <c r="B25" s="7" t="s">
        <v>37</v>
      </c>
      <c r="C25" s="8">
        <v>24.233748599690429</v>
      </c>
      <c r="D25" s="9">
        <v>8</v>
      </c>
      <c r="E25" s="9">
        <f>VLOOKUP(B25,[1]Deltagare!$B$3:$D$169,3,FALSE)</f>
        <v>0</v>
      </c>
      <c r="F25" s="10">
        <f t="shared" si="0"/>
        <v>0.22222222222222221</v>
      </c>
      <c r="G25" s="26">
        <f>AVERAGE(C4:C48)/G4</f>
        <v>0.1838352197362893</v>
      </c>
      <c r="H25" s="26">
        <f>AVERAGE(D4:D48)/G7</f>
        <v>0.21358024691358024</v>
      </c>
    </row>
    <row r="26" spans="1:8" x14ac:dyDescent="0.35">
      <c r="A26" s="9">
        <f t="shared" si="1"/>
        <v>23</v>
      </c>
      <c r="B26" s="7" t="s">
        <v>38</v>
      </c>
      <c r="C26" s="8">
        <v>23.580501002370514</v>
      </c>
      <c r="D26" s="9">
        <v>7</v>
      </c>
      <c r="E26" s="9">
        <f>VLOOKUP(B26,[1]Deltagare!$B$3:$D$169,3,FALSE)</f>
        <v>0</v>
      </c>
      <c r="F26" s="10">
        <f t="shared" si="0"/>
        <v>0.19444444444444445</v>
      </c>
    </row>
    <row r="27" spans="1:8" x14ac:dyDescent="0.35">
      <c r="A27" s="9">
        <f t="shared" si="1"/>
        <v>24</v>
      </c>
      <c r="B27" s="7" t="s">
        <v>39</v>
      </c>
      <c r="C27" s="8">
        <v>21.541959101382488</v>
      </c>
      <c r="D27" s="9">
        <v>8</v>
      </c>
      <c r="E27" s="9">
        <f>VLOOKUP(B27,[1]Deltagare!$B$3:$D$169,3,FALSE)</f>
        <v>0</v>
      </c>
      <c r="F27" s="10">
        <f t="shared" si="0"/>
        <v>0.22222222222222221</v>
      </c>
    </row>
    <row r="28" spans="1:8" x14ac:dyDescent="0.35">
      <c r="A28" s="9">
        <f t="shared" si="1"/>
        <v>25</v>
      </c>
      <c r="B28" s="7" t="s">
        <v>40</v>
      </c>
      <c r="C28" s="8">
        <v>21.063014112903225</v>
      </c>
      <c r="D28" s="9">
        <v>8</v>
      </c>
      <c r="E28" s="9">
        <f>VLOOKUP(B28,[1]Deltagare!$B$3:$D$169,3,FALSE)</f>
        <v>0</v>
      </c>
      <c r="F28" s="10">
        <f t="shared" si="0"/>
        <v>0.22222222222222221</v>
      </c>
    </row>
    <row r="29" spans="1:8" x14ac:dyDescent="0.35">
      <c r="A29" s="9">
        <f t="shared" si="1"/>
        <v>26</v>
      </c>
      <c r="B29" s="7" t="s">
        <v>41</v>
      </c>
      <c r="C29" s="8">
        <v>20.760226592408543</v>
      </c>
      <c r="D29" s="9">
        <v>5</v>
      </c>
      <c r="E29" s="9">
        <f>VLOOKUP(B29,[1]Deltagare!$B$3:$D$169,3,FALSE)</f>
        <v>0</v>
      </c>
      <c r="F29" s="10">
        <f t="shared" si="0"/>
        <v>0.1388888888888889</v>
      </c>
    </row>
    <row r="30" spans="1:8" x14ac:dyDescent="0.35">
      <c r="A30" s="9">
        <f t="shared" si="1"/>
        <v>27</v>
      </c>
      <c r="B30" s="7" t="s">
        <v>42</v>
      </c>
      <c r="C30" s="8">
        <v>19.917158774845831</v>
      </c>
      <c r="D30" s="9">
        <v>5</v>
      </c>
      <c r="E30" s="9">
        <f>VLOOKUP(B30,[1]Deltagare!$B$3:$D$169,3,FALSE)</f>
        <v>0</v>
      </c>
      <c r="F30" s="10">
        <f t="shared" si="0"/>
        <v>0.1388888888888889</v>
      </c>
    </row>
    <row r="31" spans="1:8" x14ac:dyDescent="0.35">
      <c r="A31" s="9">
        <f t="shared" si="1"/>
        <v>28</v>
      </c>
      <c r="B31" s="7" t="s">
        <v>43</v>
      </c>
      <c r="C31" s="8">
        <v>19.862432546696343</v>
      </c>
      <c r="D31" s="9">
        <v>7</v>
      </c>
      <c r="E31" s="9">
        <f>VLOOKUP(B31,[1]Deltagare!$B$3:$D$169,3,FALSE)</f>
        <v>0</v>
      </c>
      <c r="F31" s="10">
        <f t="shared" si="0"/>
        <v>0.19444444444444445</v>
      </c>
    </row>
    <row r="32" spans="1:8" x14ac:dyDescent="0.35">
      <c r="A32" s="9">
        <f t="shared" si="1"/>
        <v>29</v>
      </c>
      <c r="B32" s="7" t="s">
        <v>44</v>
      </c>
      <c r="C32" s="8">
        <v>18.510599547624778</v>
      </c>
      <c r="D32" s="9">
        <v>7</v>
      </c>
      <c r="E32" s="9">
        <f>VLOOKUP(B32,[1]Deltagare!$B$3:$D$169,3,FALSE)</f>
        <v>0</v>
      </c>
      <c r="F32" s="10">
        <f t="shared" si="0"/>
        <v>0.19444444444444445</v>
      </c>
    </row>
    <row r="33" spans="1:6" x14ac:dyDescent="0.35">
      <c r="A33" s="9">
        <f t="shared" si="1"/>
        <v>30</v>
      </c>
      <c r="B33" s="7" t="s">
        <v>45</v>
      </c>
      <c r="C33" s="8">
        <v>18.047322916666666</v>
      </c>
      <c r="D33" s="9">
        <v>7</v>
      </c>
      <c r="E33" s="9">
        <f>VLOOKUP(B33,[1]Deltagare!$B$3:$D$169,3,FALSE)</f>
        <v>0</v>
      </c>
      <c r="F33" s="10">
        <f t="shared" si="0"/>
        <v>0.19444444444444445</v>
      </c>
    </row>
    <row r="34" spans="1:6" x14ac:dyDescent="0.35">
      <c r="A34" s="9">
        <f t="shared" si="1"/>
        <v>31</v>
      </c>
      <c r="B34" s="7" t="s">
        <v>46</v>
      </c>
      <c r="C34" s="8">
        <v>17.16113752905769</v>
      </c>
      <c r="D34" s="9">
        <v>6</v>
      </c>
      <c r="E34" s="9">
        <f>VLOOKUP(B34,[1]Deltagare!$B$3:$D$169,3,FALSE)</f>
        <v>0</v>
      </c>
      <c r="F34" s="10">
        <f t="shared" si="0"/>
        <v>0.16666666666666666</v>
      </c>
    </row>
    <row r="35" spans="1:6" x14ac:dyDescent="0.35">
      <c r="A35" s="9">
        <f t="shared" si="1"/>
        <v>32</v>
      </c>
      <c r="B35" s="7" t="s">
        <v>47</v>
      </c>
      <c r="C35" s="8">
        <v>16.454685569130156</v>
      </c>
      <c r="D35" s="9">
        <v>6</v>
      </c>
      <c r="E35" s="9">
        <f>VLOOKUP(B35,[1]Deltagare!$B$3:$D$169,3,FALSE)</f>
        <v>0</v>
      </c>
      <c r="F35" s="10">
        <f t="shared" si="0"/>
        <v>0.16666666666666666</v>
      </c>
    </row>
    <row r="36" spans="1:6" x14ac:dyDescent="0.35">
      <c r="A36" s="9">
        <f t="shared" si="1"/>
        <v>33</v>
      </c>
      <c r="B36" s="7" t="s">
        <v>48</v>
      </c>
      <c r="C36" s="8">
        <v>14.502503109452737</v>
      </c>
      <c r="D36" s="9">
        <v>6</v>
      </c>
      <c r="E36" s="9">
        <f>VLOOKUP(B36,[1]Deltagare!$B$3:$D$169,3,FALSE)</f>
        <v>0</v>
      </c>
      <c r="F36" s="10">
        <f t="shared" si="0"/>
        <v>0.16666666666666666</v>
      </c>
    </row>
    <row r="37" spans="1:6" x14ac:dyDescent="0.35">
      <c r="A37" s="9">
        <f t="shared" si="1"/>
        <v>34</v>
      </c>
      <c r="B37" s="7" t="s">
        <v>49</v>
      </c>
      <c r="C37" s="8">
        <v>14.250877400153609</v>
      </c>
      <c r="D37" s="9">
        <v>4</v>
      </c>
      <c r="E37" s="9">
        <f>VLOOKUP(B37,[1]Deltagare!$B$3:$D$169,3,FALSE)</f>
        <v>0</v>
      </c>
      <c r="F37" s="10">
        <f t="shared" si="0"/>
        <v>0.1111111111111111</v>
      </c>
    </row>
    <row r="38" spans="1:6" x14ac:dyDescent="0.35">
      <c r="A38" s="9">
        <f t="shared" si="1"/>
        <v>35</v>
      </c>
      <c r="B38" s="7" t="s">
        <v>50</v>
      </c>
      <c r="C38" s="8">
        <v>13.177326026119403</v>
      </c>
      <c r="D38" s="9">
        <v>4</v>
      </c>
      <c r="E38" s="9">
        <f>VLOOKUP(B38,[1]Deltagare!$B$3:$D$169,3,FALSE)</f>
        <v>0</v>
      </c>
      <c r="F38" s="10">
        <f t="shared" si="0"/>
        <v>0.1111111111111111</v>
      </c>
    </row>
    <row r="39" spans="1:6" x14ac:dyDescent="0.35">
      <c r="A39" s="9">
        <f t="shared" si="1"/>
        <v>36</v>
      </c>
      <c r="B39" s="7" t="s">
        <v>51</v>
      </c>
      <c r="C39" s="8">
        <v>12.651606182795698</v>
      </c>
      <c r="D39" s="9">
        <v>5</v>
      </c>
      <c r="E39" s="9">
        <f>VLOOKUP(B39,[1]Deltagare!$B$3:$D$169,3,FALSE)</f>
        <v>0</v>
      </c>
      <c r="F39" s="10">
        <f t="shared" si="0"/>
        <v>0.1388888888888889</v>
      </c>
    </row>
    <row r="40" spans="1:6" x14ac:dyDescent="0.35">
      <c r="A40" s="9">
        <f t="shared" si="1"/>
        <v>37</v>
      </c>
      <c r="B40" s="7" t="s">
        <v>52</v>
      </c>
      <c r="C40" s="8">
        <v>11.532467827194672</v>
      </c>
      <c r="D40" s="9">
        <v>4</v>
      </c>
      <c r="E40" s="9">
        <f>VLOOKUP(B40,[1]Deltagare!$B$3:$D$169,3,FALSE)</f>
        <v>0</v>
      </c>
      <c r="F40" s="10">
        <f t="shared" si="0"/>
        <v>0.1111111111111111</v>
      </c>
    </row>
    <row r="41" spans="1:6" x14ac:dyDescent="0.35">
      <c r="A41" s="9">
        <f t="shared" si="1"/>
        <v>38</v>
      </c>
      <c r="B41" s="7" t="s">
        <v>53</v>
      </c>
      <c r="C41" s="8">
        <v>11.005939180107525</v>
      </c>
      <c r="D41" s="9">
        <v>4</v>
      </c>
      <c r="E41" s="9">
        <f>VLOOKUP(B41,[1]Deltagare!$B$3:$D$169,3,FALSE)</f>
        <v>0</v>
      </c>
      <c r="F41" s="10">
        <f t="shared" si="0"/>
        <v>0.1111111111111111</v>
      </c>
    </row>
    <row r="42" spans="1:6" x14ac:dyDescent="0.35">
      <c r="A42" s="9">
        <f>A41+1</f>
        <v>39</v>
      </c>
      <c r="B42" s="7" t="s">
        <v>54</v>
      </c>
      <c r="C42" s="8">
        <v>10.378125000000001</v>
      </c>
      <c r="D42" s="9">
        <v>5</v>
      </c>
      <c r="E42" s="9">
        <f>VLOOKUP(B42,[1]Deltagare!$B$3:$D$169,3,FALSE)</f>
        <v>0</v>
      </c>
      <c r="F42" s="10">
        <f t="shared" si="0"/>
        <v>0.1388888888888889</v>
      </c>
    </row>
    <row r="43" spans="1:6" x14ac:dyDescent="0.35">
      <c r="A43" s="9">
        <f t="shared" si="1"/>
        <v>40</v>
      </c>
      <c r="B43" s="7" t="s">
        <v>55</v>
      </c>
      <c r="C43" s="8">
        <v>10.351253109452738</v>
      </c>
      <c r="D43" s="9">
        <v>4</v>
      </c>
      <c r="E43" s="9">
        <f>VLOOKUP(B43,[1]Deltagare!$B$3:$D$169,3,FALSE)</f>
        <v>0</v>
      </c>
      <c r="F43" s="10">
        <f t="shared" si="0"/>
        <v>0.1111111111111111</v>
      </c>
    </row>
    <row r="44" spans="1:6" x14ac:dyDescent="0.35">
      <c r="A44" s="9">
        <f t="shared" si="1"/>
        <v>41</v>
      </c>
      <c r="B44" s="7" t="s">
        <v>56</v>
      </c>
      <c r="C44" s="8">
        <v>9.913672715053762</v>
      </c>
      <c r="D44" s="9">
        <v>4</v>
      </c>
      <c r="E44" s="9">
        <f>VLOOKUP(B44,[1]Deltagare!$B$3:$D$169,3,FALSE)</f>
        <v>0</v>
      </c>
      <c r="F44" s="10">
        <f t="shared" si="0"/>
        <v>0.1111111111111111</v>
      </c>
    </row>
    <row r="45" spans="1:6" x14ac:dyDescent="0.35">
      <c r="A45" s="9">
        <f t="shared" si="1"/>
        <v>42</v>
      </c>
      <c r="B45" s="7" t="s">
        <v>57</v>
      </c>
      <c r="C45" s="8">
        <v>9.6876250000000006</v>
      </c>
      <c r="D45" s="9">
        <v>3</v>
      </c>
      <c r="E45" s="9">
        <f>VLOOKUP(B45,[1]Deltagare!$B$3:$D$169,3,FALSE)</f>
        <v>0</v>
      </c>
      <c r="F45" s="10">
        <f t="shared" si="0"/>
        <v>8.3333333333333329E-2</v>
      </c>
    </row>
    <row r="46" spans="1:6" x14ac:dyDescent="0.35">
      <c r="A46" s="9">
        <f t="shared" si="1"/>
        <v>43</v>
      </c>
      <c r="B46" s="7" t="s">
        <v>58</v>
      </c>
      <c r="C46" s="8">
        <v>9.3119912889614795</v>
      </c>
      <c r="D46" s="9">
        <v>3</v>
      </c>
      <c r="E46" s="9">
        <f>VLOOKUP(B46,[1]Deltagare!$B$3:$D$169,3,FALSE)</f>
        <v>0</v>
      </c>
      <c r="F46" s="10">
        <f t="shared" si="0"/>
        <v>8.3333333333333329E-2</v>
      </c>
    </row>
    <row r="47" spans="1:6" x14ac:dyDescent="0.35">
      <c r="A47" s="9">
        <f t="shared" si="1"/>
        <v>44</v>
      </c>
      <c r="B47" s="7" t="s">
        <v>59</v>
      </c>
      <c r="C47" s="8">
        <v>8.1295312500000012</v>
      </c>
      <c r="D47" s="9">
        <v>4</v>
      </c>
      <c r="E47" s="9">
        <f>VLOOKUP(B47,[1]Deltagare!$B$3:$D$169,3,FALSE)</f>
        <v>0</v>
      </c>
      <c r="F47" s="10">
        <f t="shared" si="0"/>
        <v>0.1111111111111111</v>
      </c>
    </row>
    <row r="48" spans="1:6" x14ac:dyDescent="0.35">
      <c r="A48" s="9">
        <f t="shared" si="1"/>
        <v>45</v>
      </c>
      <c r="B48" s="7" t="s">
        <v>60</v>
      </c>
      <c r="C48" s="8">
        <v>7.3191414650537627</v>
      </c>
      <c r="D48" s="9">
        <v>3</v>
      </c>
      <c r="E48" s="9">
        <f>VLOOKUP(B48,[1]Deltagare!$B$3:$D$169,3,FALSE)</f>
        <v>0</v>
      </c>
      <c r="F48" s="10">
        <f t="shared" si="0"/>
        <v>8.3333333333333329E-2</v>
      </c>
    </row>
    <row r="49" spans="1:7" x14ac:dyDescent="0.35">
      <c r="A49" s="9">
        <f t="shared" si="1"/>
        <v>46</v>
      </c>
      <c r="B49" s="7" t="s">
        <v>61</v>
      </c>
      <c r="C49" s="8">
        <v>5.5322615131578949</v>
      </c>
      <c r="D49" s="9">
        <v>2</v>
      </c>
      <c r="E49" s="9">
        <f>VLOOKUP(B49,[1]Deltagare!$B$3:$D$169,3,FALSE)</f>
        <v>0</v>
      </c>
      <c r="F49" s="10">
        <f t="shared" si="0"/>
        <v>5.5555555555555552E-2</v>
      </c>
    </row>
    <row r="50" spans="1:7" x14ac:dyDescent="0.35">
      <c r="A50" s="9">
        <f t="shared" si="1"/>
        <v>47</v>
      </c>
      <c r="B50" s="7" t="s">
        <v>62</v>
      </c>
      <c r="C50" s="8">
        <v>5.0160937499999996</v>
      </c>
      <c r="D50" s="9">
        <v>2</v>
      </c>
      <c r="E50" s="9">
        <f>VLOOKUP(B50,[1]Deltagare!$B$3:$D$169,3,FALSE)</f>
        <v>0</v>
      </c>
      <c r="F50" s="10">
        <f t="shared" si="0"/>
        <v>5.5555555555555552E-2</v>
      </c>
    </row>
    <row r="51" spans="1:7" x14ac:dyDescent="0.35">
      <c r="A51" s="9">
        <f t="shared" si="1"/>
        <v>48</v>
      </c>
      <c r="B51" s="7" t="s">
        <v>63</v>
      </c>
      <c r="C51" s="8">
        <v>0</v>
      </c>
      <c r="D51" s="9">
        <v>0</v>
      </c>
      <c r="E51" s="9">
        <f>VLOOKUP(B51,[1]Deltagare!$B$3:$D$169,3,FALSE)</f>
        <v>0</v>
      </c>
      <c r="F51" s="10">
        <f t="shared" si="0"/>
        <v>0</v>
      </c>
    </row>
    <row r="52" spans="1:7" x14ac:dyDescent="0.35">
      <c r="A52" s="9">
        <f t="shared" si="1"/>
        <v>49</v>
      </c>
      <c r="B52" s="7" t="s">
        <v>64</v>
      </c>
      <c r="C52" s="8">
        <v>0</v>
      </c>
      <c r="D52" s="9">
        <v>0</v>
      </c>
      <c r="E52" s="9">
        <f>VLOOKUP(B52,[1]Deltagare!$B$3:$D$169,3,FALSE)</f>
        <v>0</v>
      </c>
      <c r="F52" s="10">
        <f t="shared" si="0"/>
        <v>0</v>
      </c>
    </row>
    <row r="53" spans="1:7" x14ac:dyDescent="0.35">
      <c r="A53" s="9">
        <f t="shared" si="1"/>
        <v>50</v>
      </c>
      <c r="B53" s="7" t="s">
        <v>65</v>
      </c>
      <c r="C53" s="8">
        <v>0</v>
      </c>
      <c r="D53" s="9">
        <v>0</v>
      </c>
      <c r="E53" s="9">
        <f>VLOOKUP(B53,[1]Deltagare!$B$3:$D$169,3,FALSE)</f>
        <v>0</v>
      </c>
      <c r="F53" s="10">
        <f t="shared" si="0"/>
        <v>0</v>
      </c>
    </row>
    <row r="54" spans="1:7" x14ac:dyDescent="0.35">
      <c r="A54" s="9">
        <f t="shared" si="1"/>
        <v>51</v>
      </c>
      <c r="B54" s="7" t="s">
        <v>66</v>
      </c>
      <c r="C54" s="8">
        <v>0</v>
      </c>
      <c r="D54" s="9">
        <v>0</v>
      </c>
      <c r="E54" s="9">
        <v>0</v>
      </c>
      <c r="F54" s="10">
        <f t="shared" si="0"/>
        <v>0</v>
      </c>
    </row>
    <row r="55" spans="1:7" x14ac:dyDescent="0.35">
      <c r="A55" s="9">
        <f t="shared" si="1"/>
        <v>52</v>
      </c>
      <c r="B55" s="7" t="s">
        <v>67</v>
      </c>
      <c r="C55" s="8">
        <v>1087.4419902877435</v>
      </c>
      <c r="D55" s="9">
        <v>350</v>
      </c>
      <c r="E55" s="9">
        <v>0</v>
      </c>
      <c r="F55" s="10">
        <f>AVERAGE(F4:F54)</f>
        <v>0.19063180827886711</v>
      </c>
      <c r="G55" s="9" t="s">
        <v>68</v>
      </c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</sheetData>
  <mergeCells count="14">
    <mergeCell ref="G22:H22"/>
    <mergeCell ref="G24:H24"/>
    <mergeCell ref="G10:H10"/>
    <mergeCell ref="G12:H12"/>
    <mergeCell ref="G13:H13"/>
    <mergeCell ref="G16:H16"/>
    <mergeCell ref="G18:H18"/>
    <mergeCell ref="G20:H20"/>
    <mergeCell ref="A1:H2"/>
    <mergeCell ref="G3:H3"/>
    <mergeCell ref="G4:H4"/>
    <mergeCell ref="G6:H6"/>
    <mergeCell ref="G7:H7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Haglund, Emil</dc:creator>
  <cp:lastModifiedBy>Haglund, Emil</cp:lastModifiedBy>
  <dcterms:created xsi:type="dcterms:W3CDTF">2026-05-25T12:34:10Z</dcterms:created>
  <dcterms:modified xsi:type="dcterms:W3CDTF">2026-05-25T12:41:21Z</dcterms:modified>
</cp:coreProperties>
</file>